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ost\БЮДЖЕТЫ\бюджет 2021\уточнение ИЮНЬ\3 вариант\"/>
    </mc:Choice>
  </mc:AlternateContent>
  <bookViews>
    <workbookView xWindow="0" yWindow="300" windowWidth="23040" windowHeight="8796"/>
  </bookViews>
  <sheets>
    <sheet name="доходы" sheetId="2" r:id="rId1"/>
  </sheets>
  <definedNames>
    <definedName name="_xlnm.Print_Titles" localSheetId="0">доходы!$14:$15</definedName>
    <definedName name="_xlnm.Print_Area" localSheetId="0">доходы!$A$1:$E$240</definedName>
  </definedNames>
  <calcPr calcId="162913"/>
</workbook>
</file>

<file path=xl/calcChain.xml><?xml version="1.0" encoding="utf-8"?>
<calcChain xmlns="http://schemas.openxmlformats.org/spreadsheetml/2006/main">
  <c r="C92" i="2" l="1"/>
  <c r="C117" i="2" l="1"/>
  <c r="E231" i="2"/>
  <c r="E228" i="2" s="1"/>
  <c r="D231" i="2"/>
  <c r="D228" i="2" s="1"/>
  <c r="C231" i="2"/>
  <c r="C228" i="2" s="1"/>
  <c r="E224" i="2"/>
  <c r="D224" i="2"/>
  <c r="C224" i="2"/>
  <c r="E215" i="2"/>
  <c r="D215" i="2"/>
  <c r="C215" i="2"/>
  <c r="E202" i="2"/>
  <c r="D202" i="2"/>
  <c r="C202" i="2"/>
  <c r="E199" i="2"/>
  <c r="D199" i="2"/>
  <c r="C199" i="2"/>
  <c r="E163" i="2"/>
  <c r="D163" i="2"/>
  <c r="C163" i="2"/>
  <c r="E161" i="2"/>
  <c r="D161" i="2"/>
  <c r="C161" i="2"/>
  <c r="E159" i="2"/>
  <c r="D159" i="2"/>
  <c r="C159" i="2"/>
  <c r="E157" i="2"/>
  <c r="D157" i="2"/>
  <c r="C157" i="2"/>
  <c r="E155" i="2"/>
  <c r="D155" i="2"/>
  <c r="C155" i="2"/>
  <c r="E153" i="2"/>
  <c r="D153" i="2"/>
  <c r="C153" i="2"/>
  <c r="E151" i="2"/>
  <c r="D151" i="2"/>
  <c r="C151" i="2"/>
  <c r="E145" i="2"/>
  <c r="D145" i="2"/>
  <c r="C145" i="2"/>
  <c r="E138" i="2"/>
  <c r="D138" i="2"/>
  <c r="C138" i="2"/>
  <c r="E130" i="2"/>
  <c r="D130" i="2"/>
  <c r="C130" i="2"/>
  <c r="E127" i="2"/>
  <c r="D127" i="2"/>
  <c r="C127" i="2"/>
  <c r="E125" i="2"/>
  <c r="D125" i="2"/>
  <c r="C125" i="2"/>
  <c r="E122" i="2"/>
  <c r="D122" i="2"/>
  <c r="C122" i="2"/>
  <c r="E118" i="2"/>
  <c r="D118" i="2"/>
  <c r="C118" i="2"/>
  <c r="E112" i="2"/>
  <c r="D112" i="2"/>
  <c r="C112" i="2"/>
  <c r="E109" i="2"/>
  <c r="D109" i="2"/>
  <c r="C109" i="2"/>
  <c r="E103" i="2"/>
  <c r="D103" i="2"/>
  <c r="C103" i="2"/>
  <c r="E98" i="2"/>
  <c r="D98" i="2"/>
  <c r="C98" i="2"/>
  <c r="E89" i="2"/>
  <c r="D89" i="2"/>
  <c r="C89" i="2"/>
  <c r="E87" i="2"/>
  <c r="D87" i="2"/>
  <c r="C87" i="2"/>
  <c r="E86" i="2"/>
  <c r="D86" i="2"/>
  <c r="D84" i="2" s="1"/>
  <c r="C86" i="2"/>
  <c r="E80" i="2"/>
  <c r="D80" i="2"/>
  <c r="C80" i="2"/>
  <c r="E75" i="2"/>
  <c r="E74" i="2" s="1"/>
  <c r="D75" i="2"/>
  <c r="D74" i="2" s="1"/>
  <c r="C75" i="2"/>
  <c r="C74" i="2" s="1"/>
  <c r="E66" i="2"/>
  <c r="D66" i="2"/>
  <c r="E62" i="2"/>
  <c r="D62" i="2"/>
  <c r="C62" i="2"/>
  <c r="E59" i="2"/>
  <c r="D59" i="2"/>
  <c r="C59" i="2"/>
  <c r="E52" i="2"/>
  <c r="D52" i="2"/>
  <c r="C52" i="2"/>
  <c r="E45" i="2"/>
  <c r="D45" i="2"/>
  <c r="C45" i="2"/>
  <c r="E42" i="2"/>
  <c r="E40" i="2" s="1"/>
  <c r="D42" i="2"/>
  <c r="C42" i="2"/>
  <c r="D39" i="2"/>
  <c r="E39" i="2" s="1"/>
  <c r="E31" i="2"/>
  <c r="D31" i="2"/>
  <c r="C31" i="2"/>
  <c r="E25" i="2"/>
  <c r="D25" i="2"/>
  <c r="D24" i="2" s="1"/>
  <c r="C25" i="2"/>
  <c r="E18" i="2"/>
  <c r="D18" i="2"/>
  <c r="C18" i="2"/>
  <c r="C150" i="2" l="1"/>
  <c r="C111" i="2" s="1"/>
  <c r="D107" i="2"/>
  <c r="D96" i="2"/>
  <c r="D30" i="2"/>
  <c r="C24" i="2"/>
  <c r="D50" i="2"/>
  <c r="E17" i="2"/>
  <c r="D65" i="2"/>
  <c r="C17" i="2"/>
  <c r="C30" i="2"/>
  <c r="E65" i="2"/>
  <c r="C198" i="2"/>
  <c r="C40" i="2"/>
  <c r="D198" i="2"/>
  <c r="D150" i="2"/>
  <c r="D111" i="2" s="1"/>
  <c r="D17" i="2"/>
  <c r="E24" i="2"/>
  <c r="E30" i="2"/>
  <c r="C65" i="2"/>
  <c r="E150" i="2"/>
  <c r="E198" i="2"/>
  <c r="D40" i="2"/>
  <c r="E50" i="2"/>
  <c r="E84" i="2"/>
  <c r="E96" i="2"/>
  <c r="E107" i="2"/>
  <c r="C50" i="2"/>
  <c r="D79" i="2"/>
  <c r="C84" i="2"/>
  <c r="C96" i="2"/>
  <c r="C107" i="2"/>
  <c r="D72" i="2" l="1"/>
  <c r="E111" i="2"/>
  <c r="E105" i="2" s="1"/>
  <c r="C79" i="2"/>
  <c r="C105" i="2"/>
  <c r="C106" i="2"/>
  <c r="E79" i="2"/>
  <c r="D16" i="2"/>
  <c r="D106" i="2"/>
  <c r="D105" i="2"/>
  <c r="E106" i="2" l="1"/>
  <c r="C72" i="2"/>
  <c r="D239" i="2"/>
  <c r="E72" i="2"/>
  <c r="E16" i="2" l="1"/>
  <c r="C16" i="2"/>
  <c r="C239" i="2" l="1"/>
  <c r="E239" i="2"/>
</calcChain>
</file>

<file path=xl/sharedStrings.xml><?xml version="1.0" encoding="utf-8"?>
<sst xmlns="http://schemas.openxmlformats.org/spreadsheetml/2006/main" count="377" uniqueCount="356">
  <si>
    <t>ВСЕГО ДОХОДОВ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</si>
  <si>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</si>
  <si>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</si>
  <si>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</si>
  <si>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</si>
  <si>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ПРОЧИЕ БЕЗВОЗМЕЗДНЫЕ ПОСТУПЛЕНИЯ</t>
  </si>
  <si>
    <t>000 2 07 00000 00 0000 000</t>
  </si>
  <si>
    <t>Предоставление негосударственными организациями грантов для получателей средств бюджетов городских округов</t>
  </si>
  <si>
    <t>000 2 04 04010 04 0000 150</t>
  </si>
  <si>
    <t xml:space="preserve"> - на возмещение расходов на материально-техническое обеспечение клубов «Активное долголетие»</t>
  </si>
  <si>
    <t xml:space="preserve"> - на создание центров образования цифрового и гуманитарного профилей</t>
  </si>
  <si>
    <t>Прочие межбюджетные трансферты, передаваемые бюджетам городских округов</t>
  </si>
  <si>
    <t>000 2 02 49999 04 0000 150</t>
  </si>
  <si>
    <t>Межбюджетные трансферты, передаваемые бюджетам городских округов на поддержку отрасли культуры</t>
  </si>
  <si>
    <t>000 2 02 45519 04 0000 150</t>
  </si>
  <si>
    <t>Межбюджетные трансферты, передаваемые бюджетам городских округов для компенсации дополнительных расходов, возникших в результате решений, принятых органами власти другого уровня</t>
  </si>
  <si>
    <t>000 2 02 45160 04 0000 150</t>
  </si>
  <si>
    <t>ИНЫЕ МЕЖБЮДЖЕТНЫЕ ТРАНСФЕРТЫ</t>
  </si>
  <si>
    <t>000 2 02 40000 00 0000 150</t>
  </si>
  <si>
    <t>Прочие субвенции бюджетам городских округов</t>
  </si>
  <si>
    <t>000 2 02 39999 04 0000 150</t>
  </si>
  <si>
    <t>Субвенции бюджетам городских округов на проведение Всероссийской переписи населения 2020 года</t>
  </si>
  <si>
    <t>000 2 02 35469 04 0000 150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</si>
  <si>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</si>
  <si>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000 2 02 35303 04 0000 150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</si>
  <si>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</si>
  <si>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000 2 02 35176 04 0000 150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</si>
  <si>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</si>
  <si>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000 2 02 35135 04 0000 150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</si>
  <si>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</si>
  <si>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</si>
  <si>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</si>
  <si>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000 2 02 35082 04 0000 150</t>
  </si>
  <si>
    <t>Субвенции бюджетам городских округов на обеспечение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</si>
  <si>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000 2 02 30029 04 0005 150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</si>
  <si>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</si>
  <si>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000 2 02 30029 04 0004 150</t>
  </si>
  <si>
    <t>000 2 02 30029 04 0000 150</t>
  </si>
  <si>
    <t xml:space="preserve"> - для осуществления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</si>
  <si>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 xml:space="preserve"> - на 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</si>
  <si>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 xml:space="preserve"> - на создание административных комиссий, уполномоченных рассматривать дела об административных правонарушениях в сфере благоустройства</t>
  </si>
  <si>
    <t xml:space="preserve"> - на осуществление государственных полномочий Московской области в области земельных отношений</t>
  </si>
  <si>
    <t xml:space="preserve"> - на оплату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</si>
  <si>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 xml:space="preserve"> - на 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</si>
  <si>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 xml:space="preserve"> - на частичную компенсацию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 (за исключением обучающихся по основным общеобразовательным программам начального общего образования в муниципальных общеобразовательных организациях, кроме детей из многодетных семей)</t>
  </si>
  <si>
    <t xml:space="preserve"> - на частичную компенсацию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</t>
  </si>
  <si>
    <t xml:space="preserve"> - на 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</t>
  </si>
  <si>
    <t>Субвенции бюджетам городских округов на выполнение передаваемых полномочий субъектов Российской Федерации</t>
  </si>
  <si>
    <t>000 2 02 30024 04 0000 150</t>
  </si>
  <si>
    <t xml:space="preserve"> - на обеспечение предоставления гражданам субсидий на оплату жилого помещения и коммунальных услуг</t>
  </si>
  <si>
    <t xml:space="preserve"> - на предоставление гражданам субсидий на оплату жилого помещения и коммунальных услуг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</si>
  <si>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</si>
  <si>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000 2 02 30022 04 0000 150</t>
  </si>
  <si>
    <t>СУБВЕНЦИИ БЮДЖЕТАМ БЮДЖЕТНОЙ СИСТЕМЫ РОССИЙСКОЙ ФЕДЕРАЦИИ</t>
  </si>
  <si>
    <t>000 2 02 30000 00 0000 150</t>
  </si>
  <si>
    <t xml:space="preserve"> - на проведение капитального ремонта объектов физической культуры и спорта, находящихся в собственности муниципальных образований Московской области</t>
  </si>
  <si>
    <t xml:space="preserve"> - на проведение капитального ремонта (ремонта) зданий (помещений), находящихся в собственности муниципальных образований Московской области, в которых располагаются городские (районные) суды</t>
  </si>
  <si>
    <t xml:space="preserve"> - на реализацию проектов граждан, сформированных в рамках практик инициативного бюджетирования</t>
  </si>
  <si>
    <t xml:space="preserve"> - на ремонт подъездов в многоквартирных домах</t>
  </si>
  <si>
    <t xml:space="preserve"> - на соблюдение требований законодательства в области обеспечения санитарно-эпидемиологического благополучия населения, в частности по обеззараживанию (дезинфекции) мест общего пользования многоквартирных жилых домов</t>
  </si>
  <si>
    <t xml:space="preserve"> - на организацию деятельности многофункциональных центров предоставления государственных и муниципальных услуг, действующих на территории Московской области, по обеспечению консультирования работниками МФЦ граждан в рамках Единой системы приема и обработки сообщений по вопросам деятельности исполнительных органов государственной власти Московской области, органов местного самоуправления муниципальных образований Московской области</t>
  </si>
  <si>
    <t xml:space="preserve"> - на проведение капитального ремонта (ремонта) зданий (помещений), занимаемых территориальными подразделениями Управления Федеральной службы безопасности Российской Федерации по городу Москве и Московской области, осуществляющими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</t>
  </si>
  <si>
    <t xml:space="preserve"> - устройство контейнерных площадок</t>
  </si>
  <si>
    <t xml:space="preserve"> - на обеспечение комплексного развития сельских территорий (Устройство контейнерных площадок)</t>
  </si>
  <si>
    <t xml:space="preserve"> - на реализацию мероприятий по улучшению жилищных условий многодетных семей</t>
  </si>
  <si>
    <t xml:space="preserve"> - на дооснащение материально-техническими средствами -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государственных и муниципальных услуг</t>
  </si>
  <si>
    <t xml:space="preserve"> - на мероприятия по проведению капитального ремонта в муниципальных общеобразовательных организациях в Московской области</t>
  </si>
  <si>
    <t xml:space="preserve"> - на организацию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</si>
  <si>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 xml:space="preserve"> - на рекультивацию полигонов твёрдых коммунальных отходов </t>
  </si>
  <si>
    <t xml:space="preserve"> - на 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</si>
  <si>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 xml:space="preserve"> - на 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сеть Интернет</t>
  </si>
  <si>
    <t xml:space="preserve"> - на 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</si>
  <si>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 xml:space="preserve"> - на предоставление доступа к электронным сервисам цифровой инфраструктуры в сфере жилищно-коммунального хозяйства</t>
  </si>
  <si>
    <t xml:space="preserve"> - на проектирование сетей газификации в сельской местности</t>
  </si>
  <si>
    <t xml:space="preserve"> - на строительство (реконструкцию) объектов культуры</t>
  </si>
  <si>
    <t xml:space="preserve"> -  на подготовку основания, приобретение и установку плоскостных спортивных сооружений в муниципальных образованиях Московской области</t>
  </si>
  <si>
    <t xml:space="preserve"> - на проведение капитального ремонта, технического переоснащения и благоустройство территорий объектов культуры, находящихся в собственности муниципальных образований Московской области</t>
  </si>
  <si>
    <t xml:space="preserve"> - на мероприятия по организации отдыха детей в каникулярное время </t>
  </si>
  <si>
    <t xml:space="preserve"> - на строительство (реконструкцию) муниципальных стадионов</t>
  </si>
  <si>
    <t xml:space="preserve"> - на приобретение музыкальных инструментов для муниципальных организаций дополнительного образования Московской области, осуществляющих деятельность в сфере культуры</t>
  </si>
  <si>
    <t xml:space="preserve"> - на 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</si>
  <si>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 xml:space="preserve"> - на частичную компенсацию транспортных расходов организаций и индивидуальных предпринимателей по доставке продовольственных и промышленных товаров в сельские населенные пункты Московской области</t>
  </si>
  <si>
    <t xml:space="preserve"> - на капитальные вложения в объекты социальной и инженерной инфраструктуры на территории военных городков (Коммунальное хозяйство)</t>
  </si>
  <si>
    <t xml:space="preserve"> - на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 (Дошкольное образование)</t>
  </si>
  <si>
    <t xml:space="preserve"> - на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 (Общее образование) </t>
  </si>
  <si>
    <t xml:space="preserve"> - на оснащение мультимедийными проекторами и экранами для мультимедийных проекторов общеобразовательных организаций в Московской области</t>
  </si>
  <si>
    <t xml:space="preserve"> - на оснащение планшетными компьютерами общеобразовательных организаций в Московской области</t>
  </si>
  <si>
    <t xml:space="preserve"> - на мероприятия по проведению капитального ремонта и технического переоснащения муниципальных организаций дополнительного образования детей в Московской области, осуществляющих деятельность в сфере культуры</t>
  </si>
  <si>
    <t>Прочие субсидии бюджетам городских округов</t>
  </si>
  <si>
    <t>000 2 02 29999 04 0000 150</t>
  </si>
  <si>
    <t xml:space="preserve"> - на проектирование и строительство дошкольных образовательных организаций</t>
  </si>
  <si>
    <t>Субсидии бюджетам городских округов на софинансирование капитальных вложений в объекты муниципальной собственности</t>
  </si>
  <si>
    <t>000 2 02 27112 04 0021 150</t>
  </si>
  <si>
    <t>000 2 02 27112 04 0020 150</t>
  </si>
  <si>
    <t xml:space="preserve"> - на капитальные вложения в объекты общего образования </t>
  </si>
  <si>
    <t>000 2 02 27112 04 0011 150</t>
  </si>
  <si>
    <t xml:space="preserve"> - на капитальные вложения в общеобразовательные организации в целях обеспечения односменного режима обучения</t>
  </si>
  <si>
    <t>000 2 02 27112 04 0003 150</t>
  </si>
  <si>
    <t>000 2 02 27112 04 0002 150</t>
  </si>
  <si>
    <t xml:space="preserve">Субсидии бюджетам городских округов на софинансирование капитальных вложений в объекты муниципальной собственности </t>
  </si>
  <si>
    <t>000 2 02 27112 04 0001 150</t>
  </si>
  <si>
    <t>000 2 02 27112 04 0000 150</t>
  </si>
  <si>
    <t xml:space="preserve"> - на мероприятия по улучшению жилищных условий граждан, проживающих на сельских территориях</t>
  </si>
  <si>
    <t xml:space="preserve"> - на комплексное обустройство населенных пунктов, расположенных в сельской местности, объектами социальной, инженерной инфраструктуры</t>
  </si>
  <si>
    <t xml:space="preserve"> - на благоустройство общественных территорий</t>
  </si>
  <si>
    <t>Субсидии бюджетам городских округов на обеспечение комплексного развития сельских территорий</t>
  </si>
  <si>
    <t>000 2 02 25576 04 0000 150</t>
  </si>
  <si>
    <t>Субсидии бюджетам городских округов на обеспечение устойчивого развития сельских территорий</t>
  </si>
  <si>
    <t>000 2 02 25567 04 0000 150</t>
  </si>
  <si>
    <t xml:space="preserve"> - на обустройство и установку детских игровых площадок на территории муниципальных образований Московской области</t>
  </si>
  <si>
    <t>Субсидии бюджетам городских округов на реализацию программ формирования современной городской среды</t>
  </si>
  <si>
    <t>000 2 02 25555 04 0000 150</t>
  </si>
  <si>
    <t xml:space="preserve">Субсидии бюджетам городских округов на поддержку отрасли культуры   </t>
  </si>
  <si>
    <t xml:space="preserve">000 2 02 25519 04 0000 150 </t>
  </si>
  <si>
    <t>Субсидии бюджетам городских округов на реализацию мероприятий по обеспечению жильем молодых семей</t>
  </si>
  <si>
    <t>000 2 02 25497 04 0000 150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</si>
  <si>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</si>
  <si>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000 2 02 25304 04 0000 150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</si>
  <si>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</si>
  <si>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000 2 02 25299 04 0000 150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</si>
  <si>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</si>
  <si>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000 2 02 25242 04 0000 150</t>
  </si>
  <si>
    <t xml:space="preserve"> - на обновление и техническое обслуживание (ремонт) средств (программного обеспечения и оборудования), приобретенных в рамках предоставленной субсидии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</si>
  <si>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 -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</si>
  <si>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</si>
  <si>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000 2 02 25210 04 0000 150</t>
  </si>
  <si>
    <t>Субсидии бюджетам городских округов на обновление материально-технической базы для формирования у обучающихся современных технологических и гуманитарных навыков</t>
  </si>
  <si>
    <t>000 2 02 25169 04 0000 150</t>
  </si>
  <si>
    <t>Субсидии бюджетам городских округов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</si>
  <si>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000 2 02 25097 04 0000 150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</si>
  <si>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</si>
  <si>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000 2 02 25065 04 0000 150</t>
  </si>
  <si>
    <t xml:space="preserve"> - на реализацию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(Министерство образования МО)</t>
  </si>
  <si>
    <t xml:space="preserve"> - на реализацию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(Министерство физической культуры и спорта МО)</t>
  </si>
  <si>
    <t xml:space="preserve"> - на реализацию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(Министерство культуры МО)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</si>
  <si>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</si>
  <si>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>000 2 02 25027 04 0000 150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</si>
  <si>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</si>
  <si>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</si>
  <si>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</si>
  <si>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000 2 02 20299 04 0000 150</t>
  </si>
  <si>
    <t xml:space="preserve"> - на ремонт дворовых территорий в части софинансирования работ по ямочному ремонту асфальтового покрытия дворовых территорий, в том числе пешеходных дорожек, тротуаров, парковок, проездов, в т.ч. проездов на дворовые территории, в том числе внутриквартальных проездов, нуждающихся в ямочном ремонте асфальтового покрытия дворовых территорий</t>
  </si>
  <si>
    <t xml:space="preserve"> - на ремонт дворовых территорий</t>
  </si>
  <si>
    <t xml:space="preserve"> - на софинансирование работ по капитальному ремонту и ремонту автомобильных дорог общего пользования местного значения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</si>
  <si>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</si>
  <si>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000 2 02 20216 04 0000 150</t>
  </si>
  <si>
    <t>СУБСИДИИ БЮДЖЕТАМ БЮДЖЕТНОЙ СИСТЕМЫ РОССИЙСКОЙ ФЕДЕРАЦИИ (МЕЖБЮДЖЕТНЫЕ СУБСИДИИ)</t>
  </si>
  <si>
    <t>000 2 02 20000 00 0000 150</t>
  </si>
  <si>
    <t xml:space="preserve"> - Иные дотации, предоставление грантов муниципальным образованиям - победителям конкурсного отбора лучших концепций по развитию территорий муниципальных образований Московской области</t>
  </si>
  <si>
    <t xml:space="preserve">Прочие дотации бюджетам городских округов </t>
  </si>
  <si>
    <t>000 2 02 19999 04 0000 150</t>
  </si>
  <si>
    <t>Дотации бюджетам городских округов на выравнивание бюджетной обеспеченности</t>
  </si>
  <si>
    <t>000 2 02 15001 04 0000 150</t>
  </si>
  <si>
    <t>ДОТАЦИИ БЮДЖЕТАМ БЮДЖЕТНОЙ СИСТЕМЫ РОССИЙСКОЙ ФЕДЕРАЦИИ</t>
  </si>
  <si>
    <t>000 2 02 10000 00 0000 150</t>
  </si>
  <si>
    <t>БЕЗВОЗМЕЗДНЫЕ ПОСТУПЛЕНИЯ ОТ ДРУГИХ БЮДЖЕТОВ БЮДЖЕТНОЙ СИСТЕМЫ РОССИЙСКОЙ ФЕДЕРАЦИИ</t>
  </si>
  <si>
    <t>000 2 02 00000 00 0000 000</t>
  </si>
  <si>
    <t>БЕЗВОЗМЕЗДНЫЕ ПОСТУПЛЕНИЯ</t>
  </si>
  <si>
    <t>000 2 00 00000 00 0000 000</t>
  </si>
  <si>
    <t>Инициативные платежи, зачисляемые в бюджеты городских округов</t>
  </si>
  <si>
    <t>000 1 17 15020 04 0000 150</t>
  </si>
  <si>
    <t xml:space="preserve"> Поступления за выдачу разрешения на вырубку зеленых насаждений – порубочного билета на территории городского округа Ступино Московской области</t>
  </si>
  <si>
    <t>000 1 17 05040 04 0010 180</t>
  </si>
  <si>
    <t>Поступления по плате за установку и эксплуатацию рекламной конструкции на земельном участке, здании или ином недвижимом имуществе, находящемся в собственности ГО Ступино МО</t>
  </si>
  <si>
    <t>000 1 17 05040 04 0009 180</t>
  </si>
  <si>
    <t>Поступления по плате за размещение нестационарных торговых объектов</t>
  </si>
  <si>
    <t>000 1 17 05040 04 0008 180</t>
  </si>
  <si>
    <t>Прочие неналоговые доходы бюджетов городских округов</t>
  </si>
  <si>
    <t>000 1 17 05040 04 0000 180</t>
  </si>
  <si>
    <t xml:space="preserve">Прочие неналоговые доходы бюджетов городских округов </t>
  </si>
  <si>
    <t>Невыясненные поступления, зачисляемые в бюджеты городских округов</t>
  </si>
  <si>
    <t>000 1 17 01040 04 0000 180</t>
  </si>
  <si>
    <t xml:space="preserve">ПРОЧИЕ НЕНАЛОГОВЫЕ ДОХОДЫ </t>
  </si>
  <si>
    <t>000 1 17 00000 00 0000 000</t>
  </si>
  <si>
    <t>ШТРАФЫ, САНКЦИИ, ВОЗМЕЩЕНИЕ УЩЕРБА</t>
  </si>
  <si>
    <t>000 1 16 00000 00 0000 000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</si>
  <si>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</si>
  <si>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000 1 14 06312 04 0000 430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</si>
  <si>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</si>
  <si>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000 1 14 06012 04 0000 430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</si>
  <si>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</si>
  <si>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</si>
  <si>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и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</si>
  <si>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000 1 14 02042 04 0000 410</t>
  </si>
  <si>
    <t>Доходы от продажи квартир, находящихся в собственности городских округов</t>
  </si>
  <si>
    <t>000 1 14 01040 04 0000 410</t>
  </si>
  <si>
    <t>ДОХОДЫ ОТ ПРОДАЖИ МАТЕРИАЛЬНЫХ И НЕМАТЕРИАЛЬНЫХ АКТИВОВ</t>
  </si>
  <si>
    <t>000 1 14 00000 00 0000 000</t>
  </si>
  <si>
    <t>родительская плата в ДДО "Управление образования"</t>
  </si>
  <si>
    <t>000 1 13 02994 04 0007 130</t>
  </si>
  <si>
    <t>Прочие доходы от компенсации затрат бюджетов городских округов (родительская плата в ДДО)</t>
  </si>
  <si>
    <t>оздоровительная кампания "Комитет по физической культуре и массовому спорту", "Комитет по работе с молодежью и молодежной политике"</t>
  </si>
  <si>
    <t>000 1 13 02994 04 0006 130</t>
  </si>
  <si>
    <t>оздоровительная кампания "Управление образования"</t>
  </si>
  <si>
    <t>Прочие доходы от компенсации затрат бюджетов городских округов (оздоровительная кампания детей)</t>
  </si>
  <si>
    <t xml:space="preserve">Возврат остатков (мун. задания "4") </t>
  </si>
  <si>
    <t>000 1 13 02994 04 0013 130</t>
  </si>
  <si>
    <t xml:space="preserve">Возврат остатков (администрация) </t>
  </si>
  <si>
    <t>000 1 13 02994 04 0012 130</t>
  </si>
  <si>
    <t>Прочие доходы от компенсации затрат бюджетов городских округов</t>
  </si>
  <si>
    <t>000 1 13 02994 04 0000 130</t>
  </si>
  <si>
    <t>Доходы поступающие в порядке возмещения расходов, понесенных в связи с эксплуатацией имущества городских округов</t>
  </si>
  <si>
    <t>000 1 13 02064 04 0000 130</t>
  </si>
  <si>
    <t>доходы от платных услуг, оказываемых казенными учреждениями (Комитет по архитектуре и градостроительству МО)</t>
  </si>
  <si>
    <t>000 1 13 01994 04 0000 130</t>
  </si>
  <si>
    <t xml:space="preserve">доходы от платных услуг, оказываемых казенными учреждениями (соц сфера) </t>
  </si>
  <si>
    <t xml:space="preserve">доходы от платных услуг, оказываемых казенными учреждениями </t>
  </si>
  <si>
    <t>Прочие доходы от оказания платных услуг (работ) получателями средств бюджетов городских округов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</si>
  <si>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</si>
  <si>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000 1 13 01530 04 0000 130</t>
  </si>
  <si>
    <t>ДОХОДЫ ОТ ОКАЗАНИЯ ПЛАТНЫХ УСЛУГ (РАБОТ) И КОМПЕНСАЦИИ ЗАТРАТ ГОСУДАРСТВА</t>
  </si>
  <si>
    <t>000 1 13 00000 00 0000 000</t>
  </si>
  <si>
    <t>Плата за размещение твердых коммунальных отходов</t>
  </si>
  <si>
    <t>000 1 12 01042 01 0000 120</t>
  </si>
  <si>
    <t>Плата за размещение отходов производства</t>
  </si>
  <si>
    <t>000 1 12 01041 01 0000 120</t>
  </si>
  <si>
    <t>Плата за сбросы загрязняющих веществ в водные объекты</t>
  </si>
  <si>
    <t>000 1 12 01030 01 0000 120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</si>
  <si>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</si>
  <si>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</si>
  <si>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негативное воздействие на окружающую среду</t>
  </si>
  <si>
    <t>000 1 12 01000 01 0000 120</t>
  </si>
  <si>
    <t>ПЛАТЕЖИ ПРИ ПОЛЬЗОВАНИИ ПРИРОДНЫМИ РЕСУРСАМИ</t>
  </si>
  <si>
    <t>000 1 12 00000 00 0000 000</t>
  </si>
  <si>
    <t xml:space="preserve">Поступления по плате, поступившей в рамках договора за предоставление права на установку и эксплуатацию рекламных конструкций </t>
  </si>
  <si>
    <t>000 1 11 09080 04 0009 120</t>
  </si>
  <si>
    <t>Поступления по плате, поступившей в рамках договора за предоставление права на размещение и эксплуатацию нестационарного торгового объекта</t>
  </si>
  <si>
    <t>000 1 11 09080 04 0008 120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</si>
  <si>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</si>
  <si>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000 1 11 09080 04 0000 120</t>
  </si>
  <si>
    <t>Поступления по плате за размещение объектов на землях или земельных участках, находящихся в муниципальной собственности или собственность на которые не разграничена)</t>
  </si>
  <si>
    <t>000 1 11 09044 04 0014 120</t>
  </si>
  <si>
    <t xml:space="preserve">Поступления по плате за наем жилых помещений, находящихся в собственности муниципальных образований 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</si>
  <si>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</si>
  <si>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</si>
  <si>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</si>
  <si>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000 1 11 07014 04 0000 120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</si>
  <si>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</si>
  <si>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000 1 11 05312 04 0000 120</t>
  </si>
  <si>
    <t>Доходы от сдачи в аренду имущества, составляющего казну городских округов (за исключением земельных участков)</t>
  </si>
  <si>
    <t>000 1 11 05074 04 0000 120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</si>
  <si>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</si>
  <si>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</si>
  <si>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</si>
  <si>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</si>
  <si>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</si>
  <si>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</si>
  <si>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</si>
  <si>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</si>
  <si>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Проценты, полученные от предоставления бюджетных кредитов внутри страны</t>
  </si>
  <si>
    <t>000 1 11 03000 00 0000 120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</si>
  <si>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</si>
  <si>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</si>
  <si>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</si>
  <si>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</si>
  <si>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</si>
  <si>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000 1 08 07173 01 0000 110</t>
  </si>
  <si>
    <t>Государственная пошлина за выдачу разрешения на установку рекламной конструкции</t>
  </si>
  <si>
    <t>000 1 08 07150 01 0000 110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</si>
  <si>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</si>
  <si>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</si>
  <si>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</t>
  </si>
  <si>
    <t>000 1 08 00000 00 0000 000</t>
  </si>
  <si>
    <t>Земельный налог с физических лиц, обладающих земельным участком, расположенным в границах городских округов</t>
  </si>
  <si>
    <t>000 1 06 06042 04 0000 110</t>
  </si>
  <si>
    <t>Земельный налог с организаций, обладающих земельным участком, расположенным в границах городских округов</t>
  </si>
  <si>
    <t>000 1 06 06032 04 0000 110</t>
  </si>
  <si>
    <t>Земельный налог</t>
  </si>
  <si>
    <t>000 1 06 06000 00 0000 110</t>
  </si>
  <si>
    <t>Налог на имущество физических лиц</t>
  </si>
  <si>
    <t>000 1 06 01000 00 0000 110</t>
  </si>
  <si>
    <t>НАЛОГИ НА ИМУЩЕСТВО</t>
  </si>
  <si>
    <t>000 1 06 00000 00 0000 000</t>
  </si>
  <si>
    <t>Налог, взимаемый в связи с применением патентной системы налогообложения</t>
  </si>
  <si>
    <t>000 1 05 04000 02 0000 110</t>
  </si>
  <si>
    <t>Единый сельскохозяйственный налог</t>
  </si>
  <si>
    <t>000 1 05 03000 01 0000 110</t>
  </si>
  <si>
    <t>Единый налог на вмененный доход для отдельных видов деятельности</t>
  </si>
  <si>
    <t>000 1 05 02000 02 0000 110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</si>
  <si>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</si>
  <si>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</si>
  <si>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</si>
  <si>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</si>
  <si>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</si>
  <si>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</si>
  <si>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</si>
  <si>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</si>
  <si>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</si>
  <si>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</si>
  <si>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>Налог, взимаемый в связи с применением упрощенной системы налогообложения</t>
  </si>
  <si>
    <t>000 1 05 01000 00 0000 110</t>
  </si>
  <si>
    <t>НАЛОГИ НА СОВОКУПНЫЙ ДОХОД</t>
  </si>
  <si>
    <t>000 1 05 00000 00 0000 000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</si>
  <si>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</si>
  <si>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</si>
  <si>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</si>
  <si>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</si>
  <si>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</si>
  <si>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</si>
  <si>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</si>
  <si>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</si>
  <si>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</si>
  <si>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</si>
  <si>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ТОВАРЫ (РАБОТЫ, УСЛУГИ), РЕАЛИЗУЕМЫЕ НА ТЕРРИТОРИИ РОССИЙСКОЙ ФЕДЕРАЦИИ</t>
  </si>
  <si>
    <t>000 1 03 00000 00 0000 000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</si>
  <si>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</si>
  <si>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000 1 01 02040 01 0000 110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</si>
  <si>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</si>
  <si>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</si>
  <si>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</si>
  <si>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</si>
  <si>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</si>
  <si>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</si>
  <si>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</t>
  </si>
  <si>
    <t>000 1 01 02000 01 0000 110</t>
  </si>
  <si>
    <t>НАЛОГИ НА ПРИБЫЛЬ, ДОХОДЫ</t>
  </si>
  <si>
    <t>000 1 01 00000 00 0000 000</t>
  </si>
  <si>
    <t>НАЛОГОВЫЕ И НЕНАЛОГОВЫЕ ДОХОДЫ</t>
  </si>
  <si>
    <t>000 1 00 00000 00 0000 000</t>
  </si>
  <si>
    <t>2023 год</t>
  </si>
  <si>
    <t>2022 год</t>
  </si>
  <si>
    <t xml:space="preserve">Наименование доходов </t>
  </si>
  <si>
    <t>Код бюджетной классификации Российской Федерации</t>
  </si>
  <si>
    <t>Поступления доходов в бюджет городского округа Ступино Московской области на 2021 год и на плановый период 2022-2023 годов</t>
  </si>
  <si>
    <t xml:space="preserve"> 2021 год
(тыс. рублей) </t>
  </si>
  <si>
    <r>
      <t xml:space="preserve"> - на 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</t>
    </r>
    <r>
      <rPr>
        <b/>
        <i/>
        <sz val="12"/>
        <rFont val="Arial"/>
        <family val="2"/>
        <charset val="204"/>
      </rPr>
      <t xml:space="preserve">в муниципальных общеобразовательных организациях </t>
    </r>
    <r>
      <rPr>
        <i/>
        <sz val="12"/>
        <rFont val="Arial"/>
        <family val="2"/>
        <charset val="204"/>
      </rPr>
      <t>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  </r>
  </si>
  <si>
    <r>
      <t xml:space="preserve"> - на финансовое обеспечение государственных гарантий реализации прав граждан на получение общедоступного и бесплатного дошкольного образования </t>
    </r>
    <r>
      <rPr>
        <b/>
        <i/>
        <sz val="12"/>
        <rFont val="Arial"/>
        <family val="2"/>
        <charset val="204"/>
      </rPr>
      <t xml:space="preserve">в муниципальных дошкольных образовательных организациях </t>
    </r>
    <r>
      <rPr>
        <i/>
        <sz val="12"/>
        <rFont val="Arial"/>
        <family val="2"/>
        <charset val="204"/>
      </rPr>
      <t>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  </r>
  </si>
  <si>
    <r>
      <t xml:space="preserve"> - на финансовое обеспечение получения гражданами дошкольного, начального общего, основного общего, среднего общего образования </t>
    </r>
    <r>
      <rPr>
        <b/>
        <i/>
        <sz val="12"/>
        <rFont val="Arial"/>
        <family val="2"/>
        <charset val="204"/>
      </rPr>
      <t>в частных общеобразовательных организациях</t>
    </r>
    <r>
      <rPr>
        <i/>
        <sz val="12"/>
        <rFont val="Arial"/>
        <family val="2"/>
        <charset val="204"/>
      </rPr>
      <t xml:space="preserve">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  </r>
  </si>
  <si>
    <t>Плановый период
(тыс. рублей)</t>
  </si>
  <si>
    <t xml:space="preserve"> - на создание центров образования естественно-научной и технологической направленностей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</si>
  <si>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</si>
  <si>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000 1 01 02080 01 0000 110</t>
  </si>
  <si>
    <t xml:space="preserve"> - в части поступлений инициативных платежей для реализации каждого инициативного проекта</t>
  </si>
  <si>
    <t xml:space="preserve"> -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</si>
  <si>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 xml:space="preserve"> - на обновление и техническое обслуживание (ремонт) средств (программного обеспечения и оборудования),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</si>
  <si>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 xml:space="preserve"> - на 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</si>
  <si>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 xml:space="preserve"> - на осуществление переданных полномочий Московской области по оформлению сибиреязвенных скотомогильников в собственность Московской области, обустройству и содержанию сибиреязвенных скотомогильников, находящихся в собственности Московской области</t>
  </si>
  <si>
    <t xml:space="preserve"> -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</si>
  <si>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 - на осуществление переданных полномочий Московской области по транспортировке в морг, включая погрузоразгрузочные работы, с мет обнаружения или происшествия умерших для производства судебно - медицинской экспертизы</t>
  </si>
  <si>
    <t xml:space="preserve">к решению Совета депутатов                                                                                                                                                                                            </t>
  </si>
  <si>
    <t xml:space="preserve">городского округа Ступино Московской области                                                                                                                                                                           </t>
  </si>
  <si>
    <t xml:space="preserve">«О внесении изменений в решение Совета депутатов                                                                                                                                                    </t>
  </si>
  <si>
    <t>городского округа Ступино Московской области</t>
  </si>
  <si>
    <t xml:space="preserve">от 17.12.2020 № 496/51 «О бюджете городского округа Ступино                                                                                                                                 </t>
  </si>
  <si>
    <t>Московской области на 2021 год и на плановый период 2022-2023 годов»</t>
  </si>
  <si>
    <t>Приложение 1</t>
  </si>
  <si>
    <t>Субсидии бюджетам городских округов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</si>
  <si>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000 2 02 25208 04 0000 150</t>
  </si>
  <si>
    <t xml:space="preserve"> - на реализацию программ формирования современной городской среды в части достижения основного результата по благоустройству общественных территорий (создание новых и (или) благоустройство существующих парков культуры и отдыха)</t>
  </si>
  <si>
    <t xml:space="preserve"> - на организацию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в Московской области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</si>
  <si>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</si>
  <si>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000 1 12 01070 01 0000 120</t>
  </si>
  <si>
    <t xml:space="preserve"> - на реализацию государственных программ субъектов Российской Федерации в области использования и охраны водных объектов</t>
  </si>
  <si>
    <t>«Приложение 1
к решению Совета депутатов 
городского округа Ступино Московской области
"О бюджете городского округа Ступино Московской области
на 2021 год и на плановый период 2022-2023 годов"</t>
  </si>
  <si>
    <t>»</t>
  </si>
  <si>
    <t>от "17" июня 2021г  № 551/59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</si>
</sst>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р_._-;\-* #,##0.00_р_._-;_-* &quot;-&quot;??_р_._-;_-@_-"/>
    <numFmt numFmtId="164" formatCode="#,##0.0"/>
    <numFmt numFmtId="165" formatCode="_-* #,##0.00\ _₽_-;\-* #,##0.00\ _₽_-;_-* &quot;-&quot;??\ _₽_-;_-@_-"/>
  </numFmts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rgb="FFFF0000"/>
      <name val="Arial"/>
      <family val="2"/>
      <charset val="204"/>
    </font>
    <font>
      <b/>
      <i/>
      <sz val="12"/>
      <name val="Arial"/>
      <family val="2"/>
      <charset val="204"/>
    </font>
    <font>
      <sz val="10"/>
      <name val="Arial Narrow"/>
      <family val="2"/>
      <charset val="204"/>
    </font>
    <font>
      <sz val="10"/>
      <name val="Arial Narrow"/>
      <family val="2"/>
    </font>
    <font>
      <i/>
      <sz val="11.5"/>
      <name val="Arial"/>
      <family val="2"/>
      <charset val="204"/>
    </font>
    <font>
      <u/>
      <sz val="1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3" fillId="0" borderId="2"/>
    <xf numFmtId="43" fontId="4" fillId="0" borderId="2" applyFont="0" applyFill="0" applyBorder="0" applyAlignment="0" applyProtection="0"/>
    <xf numFmtId="0" fontId="4" fillId="0" borderId="2"/>
    <xf numFmtId="0" fontId="5" fillId="0" borderId="2"/>
    <xf numFmtId="0" fontId="6" fillId="0" borderId="2"/>
    <xf numFmtId="0" fontId="2" fillId="0" borderId="2"/>
    <xf numFmtId="0" fontId="7" fillId="0" borderId="2"/>
    <xf numFmtId="0" fontId="6" fillId="0" borderId="2"/>
    <xf numFmtId="0" fontId="1" fillId="0" borderId="2"/>
    <xf numFmtId="0" fontId="1" fillId="0" borderId="2"/>
    <xf numFmtId="0" fontId="4" fillId="0" borderId="2"/>
    <xf numFmtId="0" fontId="1" fillId="0" borderId="2"/>
    <xf numFmtId="165" fontId="4" fillId="0" borderId="2" applyFont="0" applyFill="0" applyBorder="0" applyAlignment="0" applyProtection="0"/>
    <xf numFmtId="0" fontId="4" fillId="0" borderId="2"/>
  </cellStyleXfs>
  <cellXfs count="67">
    <xf numFmtId="0" fontId="0" fillId="0" borderId="0" xfId="0"/>
    <xf numFmtId="0" fontId="9" fillId="0" borderId="2" xfId="1" applyFont="1" applyFill="1" applyAlignment="1">
      <alignment vertical="center" wrapText="1"/>
    </xf>
    <xf numFmtId="0" fontId="9" fillId="0" borderId="2" xfId="1" applyFont="1" applyFill="1" applyAlignment="1">
      <alignment horizontal="center" vertical="center"/>
    </xf>
    <xf numFmtId="0" fontId="9" fillId="0" borderId="2" xfId="1" applyFont="1" applyFill="1" applyAlignment="1">
      <alignment vertical="center"/>
    </xf>
    <xf numFmtId="1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left" vertical="center" wrapText="1"/>
    </xf>
    <xf numFmtId="164" fontId="8" fillId="0" borderId="1" xfId="2" applyNumberFormat="1" applyFont="1" applyFill="1" applyBorder="1" applyAlignment="1" applyProtection="1">
      <alignment horizontal="center" vertical="center"/>
    </xf>
    <xf numFmtId="0" fontId="8" fillId="0" borderId="2" xfId="1" applyFont="1" applyFill="1" applyAlignment="1">
      <alignment vertical="center"/>
    </xf>
    <xf numFmtId="0" fontId="8" fillId="0" borderId="1" xfId="1" applyNumberFormat="1" applyFont="1" applyFill="1" applyBorder="1" applyAlignment="1" applyProtection="1">
      <alignment horizontal="left" vertical="center" wrapText="1" indent="1"/>
    </xf>
    <xf numFmtId="1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left" vertical="center" wrapText="1" indent="1"/>
    </xf>
    <xf numFmtId="164" fontId="9" fillId="0" borderId="1" xfId="2" applyNumberFormat="1" applyFont="1" applyFill="1" applyBorder="1" applyAlignment="1" applyProtection="1">
      <alignment horizontal="center" vertical="center"/>
    </xf>
    <xf numFmtId="1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 indent="2"/>
    </xf>
    <xf numFmtId="164" fontId="10" fillId="0" borderId="1" xfId="2" applyNumberFormat="1" applyFont="1" applyFill="1" applyBorder="1" applyAlignment="1" applyProtection="1">
      <alignment horizontal="center" vertical="center"/>
    </xf>
    <xf numFmtId="0" fontId="10" fillId="0" borderId="2" xfId="1" applyFont="1" applyFill="1" applyAlignment="1">
      <alignment vertical="center"/>
    </xf>
    <xf numFmtId="1" fontId="8" fillId="0" borderId="1" xfId="3" applyNumberFormat="1" applyFont="1" applyFill="1" applyBorder="1" applyAlignment="1" applyProtection="1">
      <alignment horizontal="center" vertical="center" wrapText="1"/>
    </xf>
    <xf numFmtId="0" fontId="8" fillId="0" borderId="1" xfId="3" applyNumberFormat="1" applyFont="1" applyFill="1" applyBorder="1" applyAlignment="1" applyProtection="1">
      <alignment horizontal="left" vertical="center" wrapText="1" indent="1"/>
    </xf>
    <xf numFmtId="0" fontId="9" fillId="0" borderId="1" xfId="3" applyNumberFormat="1" applyFont="1" applyFill="1" applyBorder="1" applyAlignment="1" applyProtection="1">
      <alignment horizontal="left" vertical="center" wrapText="1" indent="1"/>
    </xf>
    <xf numFmtId="0" fontId="9" fillId="0" borderId="1" xfId="1" applyNumberFormat="1" applyFont="1" applyFill="1" applyBorder="1" applyAlignment="1" applyProtection="1">
      <alignment horizontal="left" vertical="center" wrapText="1" indent="2"/>
    </xf>
    <xf numFmtId="1" fontId="9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 indent="3"/>
    </xf>
    <xf numFmtId="1" fontId="8" fillId="0" borderId="3" xfId="1" applyNumberFormat="1" applyFont="1" applyFill="1" applyBorder="1" applyAlignment="1" applyProtection="1">
      <alignment horizontal="center" vertical="center" wrapText="1"/>
    </xf>
    <xf numFmtId="0" fontId="9" fillId="0" borderId="4" xfId="1" applyFont="1" applyFill="1" applyBorder="1" applyAlignment="1">
      <alignment horizontal="left" vertical="center" wrapText="1" indent="1"/>
    </xf>
    <xf numFmtId="164" fontId="9" fillId="0" borderId="1" xfId="2" applyNumberFormat="1" applyFont="1" applyFill="1" applyBorder="1" applyAlignment="1">
      <alignment horizontal="center" vertical="center"/>
    </xf>
    <xf numFmtId="49" fontId="9" fillId="0" borderId="1" xfId="4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left" vertical="center" wrapText="1" indent="1"/>
    </xf>
    <xf numFmtId="164" fontId="9" fillId="0" borderId="1" xfId="1" applyNumberFormat="1" applyFont="1" applyFill="1" applyBorder="1" applyAlignment="1">
      <alignment horizontal="center" vertical="center" wrapText="1"/>
    </xf>
    <xf numFmtId="49" fontId="10" fillId="0" borderId="1" xfId="4" applyNumberFormat="1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left" vertical="center" wrapText="1" indent="1"/>
    </xf>
    <xf numFmtId="164" fontId="10" fillId="0" borderId="1" xfId="1" applyNumberFormat="1" applyFont="1" applyFill="1" applyBorder="1" applyAlignment="1">
      <alignment horizontal="center" vertical="center" wrapText="1"/>
    </xf>
    <xf numFmtId="49" fontId="10" fillId="0" borderId="1" xfId="3" applyNumberFormat="1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left" vertical="center" wrapText="1" indent="1"/>
    </xf>
    <xf numFmtId="164" fontId="10" fillId="0" borderId="1" xfId="2" applyNumberFormat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left" vertical="center" wrapText="1" indent="1"/>
    </xf>
    <xf numFmtId="0" fontId="10" fillId="0" borderId="2" xfId="1" applyFont="1" applyFill="1" applyAlignment="1" applyProtection="1">
      <alignment vertical="center"/>
      <protection locked="0"/>
    </xf>
    <xf numFmtId="1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1" applyNumberFormat="1" applyFont="1" applyFill="1" applyBorder="1" applyAlignment="1" applyProtection="1">
      <alignment horizontal="left" vertical="center" wrapText="1" indent="1"/>
      <protection locked="0"/>
    </xf>
    <xf numFmtId="164" fontId="9" fillId="0" borderId="2" xfId="1" applyNumberFormat="1" applyFont="1" applyFill="1" applyAlignment="1">
      <alignment vertical="center"/>
    </xf>
    <xf numFmtId="0" fontId="8" fillId="0" borderId="3" xfId="1" applyNumberFormat="1" applyFont="1" applyFill="1" applyBorder="1" applyAlignment="1" applyProtection="1">
      <alignment horizontal="left" vertical="center" wrapText="1"/>
    </xf>
    <xf numFmtId="1" fontId="10" fillId="0" borderId="5" xfId="1" applyNumberFormat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>
      <alignment horizontal="left" vertical="center" wrapText="1" indent="1"/>
    </xf>
    <xf numFmtId="164" fontId="10" fillId="0" borderId="5" xfId="1" applyNumberFormat="1" applyFont="1" applyFill="1" applyBorder="1" applyAlignment="1">
      <alignment horizontal="center" vertical="center" wrapText="1"/>
    </xf>
    <xf numFmtId="1" fontId="10" fillId="0" borderId="3" xfId="1" applyNumberFormat="1" applyFont="1" applyFill="1" applyBorder="1" applyAlignment="1" applyProtection="1">
      <alignment horizontal="center" vertical="center" wrapText="1"/>
    </xf>
    <xf numFmtId="0" fontId="10" fillId="0" borderId="7" xfId="1" applyFont="1" applyFill="1" applyBorder="1" applyAlignment="1">
      <alignment horizontal="left" vertical="center" wrapText="1" indent="1"/>
    </xf>
    <xf numFmtId="164" fontId="10" fillId="0" borderId="3" xfId="2" applyNumberFormat="1" applyFont="1" applyFill="1" applyBorder="1" applyAlignment="1" applyProtection="1">
      <alignment horizontal="center" vertical="center"/>
    </xf>
    <xf numFmtId="0" fontId="9" fillId="0" borderId="1" xfId="1" applyFont="1" applyFill="1" applyBorder="1" applyAlignment="1">
      <alignment horizontal="left" vertical="center" wrapText="1" indent="1"/>
    </xf>
    <xf numFmtId="0" fontId="10" fillId="0" borderId="1" xfId="1" applyFont="1" applyFill="1" applyBorder="1" applyAlignment="1">
      <alignment horizontal="left" vertical="center" wrapText="1" indent="1"/>
    </xf>
    <xf numFmtId="0" fontId="11" fillId="0" borderId="1" xfId="1" applyFont="1" applyFill="1" applyBorder="1" applyAlignment="1">
      <alignment horizontal="left" vertical="center" wrapText="1" indent="1"/>
    </xf>
    <xf numFmtId="164" fontId="13" fillId="0" borderId="2" xfId="1" applyNumberFormat="1" applyFont="1" applyFill="1" applyAlignment="1">
      <alignment vertical="center" wrapText="1"/>
    </xf>
    <xf numFmtId="164" fontId="14" fillId="0" borderId="2" xfId="1" applyNumberFormat="1" applyFont="1" applyFill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8" fillId="0" borderId="2" xfId="1" applyFont="1" applyFill="1" applyAlignment="1">
      <alignment horizontal="center" vertical="center" wrapText="1"/>
    </xf>
    <xf numFmtId="164" fontId="8" fillId="0" borderId="3" xfId="2" applyNumberFormat="1" applyFont="1" applyFill="1" applyBorder="1" applyAlignment="1" applyProtection="1">
      <alignment horizontal="center" vertical="center"/>
    </xf>
    <xf numFmtId="1" fontId="15" fillId="0" borderId="1" xfId="1" applyNumberFormat="1" applyFont="1" applyFill="1" applyBorder="1" applyAlignment="1" applyProtection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4" fontId="8" fillId="0" borderId="2" xfId="1" applyNumberFormat="1" applyFont="1" applyFill="1" applyAlignment="1">
      <alignment horizontal="center" vertical="center" wrapText="1"/>
    </xf>
    <xf numFmtId="164" fontId="9" fillId="0" borderId="2" xfId="1" applyNumberFormat="1" applyFont="1" applyFill="1" applyAlignment="1">
      <alignment horizontal="right" vertical="center"/>
    </xf>
    <xf numFmtId="0" fontId="8" fillId="0" borderId="2" xfId="1" applyFont="1" applyFill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64" fontId="13" fillId="0" borderId="2" xfId="1" applyNumberFormat="1" applyFont="1" applyFill="1" applyAlignment="1">
      <alignment horizontal="right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4" fontId="16" fillId="0" borderId="2" xfId="1" applyNumberFormat="1" applyFont="1" applyFill="1" applyAlignment="1">
      <alignment horizontal="right" vertical="center" wrapText="1"/>
    </xf>
  </cellXfs>
  <cellStyles count="15">
    <cellStyle name="Обычный" xfId="0" builtinId="0"/>
    <cellStyle name="Обычный 2" xfId="3"/>
    <cellStyle name="Обычный 2 2" xfId="4"/>
    <cellStyle name="Обычный 2 3" xfId="8"/>
    <cellStyle name="Обычный 3" xfId="7"/>
    <cellStyle name="Обычный 3 2" xfId="11"/>
    <cellStyle name="Обычный 4" xfId="5"/>
    <cellStyle name="Обычный 4 2" xfId="10"/>
    <cellStyle name="Обычный 5" xfId="6"/>
    <cellStyle name="Обычный 5 2" xfId="14"/>
    <cellStyle name="Обычный 575 2 3 6 5" xfId="9"/>
    <cellStyle name="Обычный 575 2 3 6 5 2" xfId="12"/>
    <cellStyle name="Обычный_Прил 1_Доходы" xfId="1"/>
    <cellStyle name="Финансовый 2" xfId="2"/>
    <cellStyle name="Финансовый 3" xfId="13"/>
  </cellStyles>
  <dxfs count="0"/>
  <tableStyles count="0" defaultTableStyle="TableStyleMedium2" defaultPivotStyle="PivotStyleLight16"/>
  <colors>
    <mruColors>
      <color rgb="FFFE9A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0"/>
  <sheetViews>
    <sheetView tabSelected="1" zoomScale="105" zoomScaleNormal="105" zoomScaleSheetLayoutView="100" workbookViewId="0">
      <selection activeCell="C10" sqref="C10:E10"/>
    </sheetView>
  </sheetViews>
  <sheetFormatPr defaultColWidth="9.109375" defaultRowHeight="5.7" customHeight="1" x14ac:dyDescent="0.3"/>
  <cols>
    <col min="1" max="1" width="30.6640625" style="1" customWidth="1"/>
    <col min="2" max="2" width="75.88671875" style="1" customWidth="1"/>
    <col min="3" max="5" width="16.109375" style="39" customWidth="1"/>
    <col min="6" max="16384" width="9.109375" style="3"/>
  </cols>
  <sheetData>
    <row r="1" spans="1:5" ht="13.5" customHeight="1" x14ac:dyDescent="0.3">
      <c r="C1" s="64" t="s">
        <v>345</v>
      </c>
      <c r="D1" s="64"/>
      <c r="E1" s="64"/>
    </row>
    <row r="2" spans="1:5" ht="13.5" customHeight="1" x14ac:dyDescent="0.3">
      <c r="C2" s="64" t="s">
        <v>339</v>
      </c>
      <c r="D2" s="64"/>
      <c r="E2" s="64"/>
    </row>
    <row r="3" spans="1:5" ht="13.5" customHeight="1" x14ac:dyDescent="0.3">
      <c r="C3" s="64" t="s">
        <v>340</v>
      </c>
      <c r="D3" s="64"/>
      <c r="E3" s="64"/>
    </row>
    <row r="4" spans="1:5" ht="13.5" customHeight="1" x14ac:dyDescent="0.3">
      <c r="C4" s="64" t="s">
        <v>341</v>
      </c>
      <c r="D4" s="64"/>
      <c r="E4" s="64"/>
    </row>
    <row r="5" spans="1:5" ht="13.5" customHeight="1" x14ac:dyDescent="0.3">
      <c r="C5" s="64" t="s">
        <v>342</v>
      </c>
      <c r="D5" s="64"/>
      <c r="E5" s="64"/>
    </row>
    <row r="6" spans="1:5" ht="13.5" customHeight="1" x14ac:dyDescent="0.3">
      <c r="C6" s="64" t="s">
        <v>343</v>
      </c>
      <c r="D6" s="64"/>
      <c r="E6" s="64"/>
    </row>
    <row r="7" spans="1:5" ht="27.75" customHeight="1" x14ac:dyDescent="0.3">
      <c r="C7" s="64" t="s">
        <v>344</v>
      </c>
      <c r="D7" s="64"/>
      <c r="E7" s="64"/>
    </row>
    <row r="8" spans="1:5" ht="15" x14ac:dyDescent="0.3">
      <c r="C8" s="66" t="s">
        <v>355</v>
      </c>
      <c r="D8" s="64"/>
      <c r="E8" s="64"/>
    </row>
    <row r="9" spans="1:5" ht="13.5" customHeight="1" x14ac:dyDescent="0.3">
      <c r="C9" s="50"/>
      <c r="D9" s="50"/>
      <c r="E9" s="51"/>
    </row>
    <row r="10" spans="1:5" ht="69.75" customHeight="1" x14ac:dyDescent="0.3">
      <c r="C10" s="64" t="s">
        <v>353</v>
      </c>
      <c r="D10" s="64"/>
      <c r="E10" s="64"/>
    </row>
    <row r="11" spans="1:5" ht="13.5" customHeight="1" x14ac:dyDescent="0.3"/>
    <row r="12" spans="1:5" ht="37.5" customHeight="1" x14ac:dyDescent="0.3">
      <c r="A12" s="62" t="s">
        <v>323</v>
      </c>
      <c r="B12" s="62"/>
      <c r="C12" s="62"/>
      <c r="D12" s="62"/>
      <c r="E12" s="62"/>
    </row>
    <row r="13" spans="1:5" ht="19.5" customHeight="1" x14ac:dyDescent="0.3">
      <c r="A13" s="56"/>
      <c r="B13" s="56"/>
      <c r="C13" s="60"/>
      <c r="D13" s="60"/>
      <c r="E13" s="60"/>
    </row>
    <row r="14" spans="1:5" s="2" customFormat="1" ht="35.25" customHeight="1" x14ac:dyDescent="0.3">
      <c r="A14" s="63" t="s">
        <v>322</v>
      </c>
      <c r="B14" s="63" t="s">
        <v>321</v>
      </c>
      <c r="C14" s="65" t="s">
        <v>324</v>
      </c>
      <c r="D14" s="65" t="s">
        <v>328</v>
      </c>
      <c r="E14" s="65"/>
    </row>
    <row r="15" spans="1:5" s="56" customFormat="1" ht="23.25" customHeight="1" x14ac:dyDescent="0.3">
      <c r="A15" s="63"/>
      <c r="B15" s="63"/>
      <c r="C15" s="65"/>
      <c r="D15" s="59" t="s">
        <v>320</v>
      </c>
      <c r="E15" s="59" t="s">
        <v>319</v>
      </c>
    </row>
    <row r="16" spans="1:5" s="7" customFormat="1" ht="23.25" customHeight="1" x14ac:dyDescent="0.3">
      <c r="A16" s="22" t="s">
        <v>318</v>
      </c>
      <c r="B16" s="40" t="s">
        <v>317</v>
      </c>
      <c r="C16" s="57">
        <f t="shared" ref="C16:E16" si="0">C17+C24+C30+C40+C45+C49+C50+C65+C72+C89+C95+C96</f>
        <v>3520888.3800000004</v>
      </c>
      <c r="D16" s="57">
        <f t="shared" si="0"/>
        <v>3172925.9516999996</v>
      </c>
      <c r="E16" s="57">
        <f t="shared" si="0"/>
        <v>3113238.3749999995</v>
      </c>
    </row>
    <row r="17" spans="1:5" s="7" customFormat="1" ht="21.75" customHeight="1" x14ac:dyDescent="0.3">
      <c r="A17" s="4" t="s">
        <v>316</v>
      </c>
      <c r="B17" s="8" t="s">
        <v>315</v>
      </c>
      <c r="C17" s="6">
        <f t="shared" ref="C17:E17" si="1">C18</f>
        <v>2228624</v>
      </c>
      <c r="D17" s="6">
        <f t="shared" si="1"/>
        <v>1991800</v>
      </c>
      <c r="E17" s="6">
        <f t="shared" si="1"/>
        <v>1919000</v>
      </c>
    </row>
    <row r="18" spans="1:5" ht="22.5" customHeight="1" x14ac:dyDescent="0.3">
      <c r="A18" s="9" t="s">
        <v>314</v>
      </c>
      <c r="B18" s="10" t="s">
        <v>313</v>
      </c>
      <c r="C18" s="11">
        <f>SUM(C19:C23)</f>
        <v>2228624</v>
      </c>
      <c r="D18" s="11">
        <f t="shared" ref="D18:E18" si="2">SUM(D19:D23)</f>
        <v>1991800</v>
      </c>
      <c r="E18" s="11">
        <f t="shared" si="2"/>
        <v>1919000</v>
      </c>
    </row>
    <row r="19" spans="1:5" s="15" customFormat="1" ht="45.75" hidden="1" customHeight="1" x14ac:dyDescent="0.3">
      <c r="A19" s="12" t="s">
        <v>312</v>
      </c>
      <c r="B19" s="13" t="s">
        <v>311</v>
      </c>
      <c r="C19" s="14">
        <v>2179824</v>
      </c>
      <c r="D19" s="14">
        <v>1950000</v>
      </c>
      <c r="E19" s="14">
        <v>1880000</v>
      </c>
    </row>
    <row r="20" spans="1:5" s="15" customFormat="1" ht="66" hidden="1" customHeight="1" x14ac:dyDescent="0.3">
      <c r="A20" s="12" t="s">
        <v>310</v>
      </c>
      <c r="B20" s="13" t="s">
        <v>309</v>
      </c>
      <c r="C20" s="14">
        <v>7900</v>
      </c>
      <c r="D20" s="14">
        <v>7000</v>
      </c>
      <c r="E20" s="14">
        <v>6700</v>
      </c>
    </row>
    <row r="21" spans="1:5" s="15" customFormat="1" ht="31.5" hidden="1" customHeight="1" x14ac:dyDescent="0.3">
      <c r="A21" s="12" t="s">
        <v>308</v>
      </c>
      <c r="B21" s="13" t="s">
        <v>307</v>
      </c>
      <c r="C21" s="14">
        <v>13400</v>
      </c>
      <c r="D21" s="14">
        <v>12000</v>
      </c>
      <c r="E21" s="14">
        <v>11500</v>
      </c>
    </row>
    <row r="22" spans="1:5" s="15" customFormat="1" ht="57.75" hidden="1" customHeight="1" x14ac:dyDescent="0.3">
      <c r="A22" s="12" t="s">
        <v>306</v>
      </c>
      <c r="B22" s="13" t="s">
        <v>305</v>
      </c>
      <c r="C22" s="14">
        <v>27500</v>
      </c>
      <c r="D22" s="14">
        <v>22800</v>
      </c>
      <c r="E22" s="14">
        <v>20800</v>
      </c>
    </row>
    <row r="23" spans="1:5" s="15" customFormat="1" ht="57.75" hidden="1" customHeight="1" x14ac:dyDescent="0.3">
      <c r="A23" s="12" t="s">
        <v>331</v>
      </c>
      <c r="B23" s="13" t="s">
        <v>330</v>
      </c>
      <c r="C23" s="14">
        <v>0</v>
      </c>
      <c r="D23" s="14">
        <v>0</v>
      </c>
      <c r="E23" s="14">
        <v>0</v>
      </c>
    </row>
    <row r="24" spans="1:5" s="7" customFormat="1" ht="36.75" customHeight="1" x14ac:dyDescent="0.3">
      <c r="A24" s="16" t="s">
        <v>304</v>
      </c>
      <c r="B24" s="17" t="s">
        <v>303</v>
      </c>
      <c r="C24" s="6">
        <f t="shared" ref="C24:E24" si="3">C25</f>
        <v>102575.20000000001</v>
      </c>
      <c r="D24" s="6">
        <f t="shared" si="3"/>
        <v>98640.900000000009</v>
      </c>
      <c r="E24" s="6">
        <f t="shared" si="3"/>
        <v>97851.000000000015</v>
      </c>
    </row>
    <row r="25" spans="1:5" ht="36.75" customHeight="1" x14ac:dyDescent="0.3">
      <c r="A25" s="9" t="s">
        <v>302</v>
      </c>
      <c r="B25" s="10" t="s">
        <v>301</v>
      </c>
      <c r="C25" s="11">
        <f t="shared" ref="C25:E25" si="4">SUM(C26:C29)</f>
        <v>102575.20000000001</v>
      </c>
      <c r="D25" s="11">
        <f t="shared" si="4"/>
        <v>98640.900000000009</v>
      </c>
      <c r="E25" s="11">
        <f t="shared" si="4"/>
        <v>97851.000000000015</v>
      </c>
    </row>
    <row r="26" spans="1:5" s="15" customFormat="1" ht="68.25" hidden="1" customHeight="1" x14ac:dyDescent="0.3">
      <c r="A26" s="12" t="s">
        <v>300</v>
      </c>
      <c r="B26" s="13" t="s">
        <v>299</v>
      </c>
      <c r="C26" s="14">
        <v>47098.9</v>
      </c>
      <c r="D26" s="14">
        <v>45347</v>
      </c>
      <c r="E26" s="14">
        <v>45303.3</v>
      </c>
    </row>
    <row r="27" spans="1:5" s="15" customFormat="1" ht="81" hidden="1" customHeight="1" x14ac:dyDescent="0.3">
      <c r="A27" s="12" t="s">
        <v>298</v>
      </c>
      <c r="B27" s="13" t="s">
        <v>297</v>
      </c>
      <c r="C27" s="14">
        <v>268.39999999999998</v>
      </c>
      <c r="D27" s="14">
        <v>255.9</v>
      </c>
      <c r="E27" s="14">
        <v>253</v>
      </c>
    </row>
    <row r="28" spans="1:5" s="15" customFormat="1" ht="76.5" hidden="1" customHeight="1" x14ac:dyDescent="0.3">
      <c r="A28" s="12" t="s">
        <v>296</v>
      </c>
      <c r="B28" s="13" t="s">
        <v>295</v>
      </c>
      <c r="C28" s="14">
        <v>61955.8</v>
      </c>
      <c r="D28" s="14">
        <v>59497.7</v>
      </c>
      <c r="E28" s="14">
        <v>59249.9</v>
      </c>
    </row>
    <row r="29" spans="1:5" s="15" customFormat="1" ht="67.5" hidden="1" customHeight="1" x14ac:dyDescent="0.3">
      <c r="A29" s="12" t="s">
        <v>294</v>
      </c>
      <c r="B29" s="13" t="s">
        <v>293</v>
      </c>
      <c r="C29" s="14">
        <v>-6747.9</v>
      </c>
      <c r="D29" s="14">
        <v>-6459.7</v>
      </c>
      <c r="E29" s="14">
        <v>-6955.2</v>
      </c>
    </row>
    <row r="30" spans="1:5" s="7" customFormat="1" ht="20.25" customHeight="1" x14ac:dyDescent="0.3">
      <c r="A30" s="4" t="s">
        <v>292</v>
      </c>
      <c r="B30" s="8" t="s">
        <v>291</v>
      </c>
      <c r="C30" s="6">
        <f t="shared" ref="C30:E30" si="5">C31+C37+C38+C39</f>
        <v>267960</v>
      </c>
      <c r="D30" s="6">
        <f t="shared" si="5"/>
        <v>271137</v>
      </c>
      <c r="E30" s="6">
        <f t="shared" si="5"/>
        <v>293508.11</v>
      </c>
    </row>
    <row r="31" spans="1:5" ht="36.75" customHeight="1" x14ac:dyDescent="0.3">
      <c r="A31" s="9" t="s">
        <v>290</v>
      </c>
      <c r="B31" s="10" t="s">
        <v>289</v>
      </c>
      <c r="C31" s="11">
        <f t="shared" ref="C31:E31" si="6">SUM(C32:C36)</f>
        <v>213500</v>
      </c>
      <c r="D31" s="11">
        <f t="shared" si="6"/>
        <v>231100</v>
      </c>
      <c r="E31" s="11">
        <f t="shared" si="6"/>
        <v>251300</v>
      </c>
    </row>
    <row r="32" spans="1:5" s="15" customFormat="1" ht="30.75" hidden="1" customHeight="1" x14ac:dyDescent="0.3">
      <c r="A32" s="12" t="s">
        <v>288</v>
      </c>
      <c r="B32" s="13" t="s">
        <v>287</v>
      </c>
      <c r="C32" s="14">
        <v>150100</v>
      </c>
      <c r="D32" s="14">
        <v>162500</v>
      </c>
      <c r="E32" s="14">
        <v>176700</v>
      </c>
    </row>
    <row r="33" spans="1:5" s="15" customFormat="1" ht="30.75" hidden="1" customHeight="1" x14ac:dyDescent="0.3">
      <c r="A33" s="12" t="s">
        <v>286</v>
      </c>
      <c r="B33" s="13" t="s">
        <v>285</v>
      </c>
      <c r="C33" s="14">
        <v>0</v>
      </c>
      <c r="D33" s="14">
        <v>0</v>
      </c>
      <c r="E33" s="14">
        <v>0</v>
      </c>
    </row>
    <row r="34" spans="1:5" s="15" customFormat="1" ht="43.5" hidden="1" customHeight="1" x14ac:dyDescent="0.3">
      <c r="A34" s="12" t="s">
        <v>284</v>
      </c>
      <c r="B34" s="13" t="s">
        <v>283</v>
      </c>
      <c r="C34" s="14">
        <v>63400</v>
      </c>
      <c r="D34" s="14">
        <v>68600</v>
      </c>
      <c r="E34" s="14">
        <v>74600</v>
      </c>
    </row>
    <row r="35" spans="1:5" s="15" customFormat="1" ht="41.25" hidden="1" customHeight="1" x14ac:dyDescent="0.3">
      <c r="A35" s="12" t="s">
        <v>282</v>
      </c>
      <c r="B35" s="13" t="s">
        <v>281</v>
      </c>
      <c r="C35" s="14">
        <v>0</v>
      </c>
      <c r="D35" s="14">
        <v>0</v>
      </c>
      <c r="E35" s="14">
        <v>0</v>
      </c>
    </row>
    <row r="36" spans="1:5" s="15" customFormat="1" ht="30.75" hidden="1" customHeight="1" x14ac:dyDescent="0.3">
      <c r="A36" s="12" t="s">
        <v>280</v>
      </c>
      <c r="B36" s="13" t="s">
        <v>279</v>
      </c>
      <c r="C36" s="14">
        <v>0</v>
      </c>
      <c r="D36" s="14">
        <v>0</v>
      </c>
      <c r="E36" s="14">
        <v>0</v>
      </c>
    </row>
    <row r="37" spans="1:5" ht="36.75" customHeight="1" x14ac:dyDescent="0.3">
      <c r="A37" s="9" t="s">
        <v>278</v>
      </c>
      <c r="B37" s="10" t="s">
        <v>277</v>
      </c>
      <c r="C37" s="11">
        <v>16560</v>
      </c>
      <c r="D37" s="11">
        <v>0</v>
      </c>
      <c r="E37" s="11">
        <v>0</v>
      </c>
    </row>
    <row r="38" spans="1:5" ht="22.5" customHeight="1" x14ac:dyDescent="0.3">
      <c r="A38" s="9" t="s">
        <v>276</v>
      </c>
      <c r="B38" s="10" t="s">
        <v>275</v>
      </c>
      <c r="C38" s="11">
        <v>0</v>
      </c>
      <c r="D38" s="11">
        <v>1000</v>
      </c>
      <c r="E38" s="11">
        <v>2000</v>
      </c>
    </row>
    <row r="39" spans="1:5" ht="36.75" customHeight="1" x14ac:dyDescent="0.3">
      <c r="A39" s="9" t="s">
        <v>274</v>
      </c>
      <c r="B39" s="10" t="s">
        <v>273</v>
      </c>
      <c r="C39" s="11">
        <v>37900</v>
      </c>
      <c r="D39" s="11">
        <f>C39*1.03</f>
        <v>39037</v>
      </c>
      <c r="E39" s="11">
        <f>D39*1.03</f>
        <v>40208.11</v>
      </c>
    </row>
    <row r="40" spans="1:5" s="7" customFormat="1" ht="22.5" customHeight="1" x14ac:dyDescent="0.3">
      <c r="A40" s="4" t="s">
        <v>272</v>
      </c>
      <c r="B40" s="8" t="s">
        <v>271</v>
      </c>
      <c r="C40" s="6">
        <f t="shared" ref="C40:E40" si="7">SUM(C41:C42)</f>
        <v>516800</v>
      </c>
      <c r="D40" s="6">
        <f t="shared" si="7"/>
        <v>507450</v>
      </c>
      <c r="E40" s="6">
        <f t="shared" si="7"/>
        <v>512750</v>
      </c>
    </row>
    <row r="41" spans="1:5" ht="21" customHeight="1" x14ac:dyDescent="0.3">
      <c r="A41" s="9" t="s">
        <v>270</v>
      </c>
      <c r="B41" s="10" t="s">
        <v>269</v>
      </c>
      <c r="C41" s="11">
        <v>72400</v>
      </c>
      <c r="D41" s="11">
        <v>76000</v>
      </c>
      <c r="E41" s="11">
        <v>79800</v>
      </c>
    </row>
    <row r="42" spans="1:5" ht="21" customHeight="1" x14ac:dyDescent="0.3">
      <c r="A42" s="9" t="s">
        <v>268</v>
      </c>
      <c r="B42" s="10" t="s">
        <v>267</v>
      </c>
      <c r="C42" s="11">
        <f t="shared" ref="C42:E42" si="8">C43+C44</f>
        <v>444400</v>
      </c>
      <c r="D42" s="11">
        <f t="shared" si="8"/>
        <v>431450</v>
      </c>
      <c r="E42" s="11">
        <f t="shared" si="8"/>
        <v>432950</v>
      </c>
    </row>
    <row r="43" spans="1:5" s="15" customFormat="1" ht="30.75" hidden="1" customHeight="1" x14ac:dyDescent="0.3">
      <c r="A43" s="12" t="s">
        <v>266</v>
      </c>
      <c r="B43" s="13" t="s">
        <v>265</v>
      </c>
      <c r="C43" s="14">
        <v>300000</v>
      </c>
      <c r="D43" s="14">
        <v>285650</v>
      </c>
      <c r="E43" s="14">
        <v>285650</v>
      </c>
    </row>
    <row r="44" spans="1:5" s="15" customFormat="1" ht="30.75" hidden="1" customHeight="1" x14ac:dyDescent="0.3">
      <c r="A44" s="12" t="s">
        <v>264</v>
      </c>
      <c r="B44" s="13" t="s">
        <v>263</v>
      </c>
      <c r="C44" s="14">
        <v>144400</v>
      </c>
      <c r="D44" s="14">
        <v>145800</v>
      </c>
      <c r="E44" s="14">
        <v>147300</v>
      </c>
    </row>
    <row r="45" spans="1:5" s="7" customFormat="1" ht="21" customHeight="1" x14ac:dyDescent="0.3">
      <c r="A45" s="4" t="s">
        <v>262</v>
      </c>
      <c r="B45" s="8" t="s">
        <v>261</v>
      </c>
      <c r="C45" s="6">
        <f t="shared" ref="C45:E45" si="9">C46+C47+C48</f>
        <v>17000</v>
      </c>
      <c r="D45" s="6">
        <f t="shared" si="9"/>
        <v>17000</v>
      </c>
      <c r="E45" s="6">
        <f t="shared" si="9"/>
        <v>17200</v>
      </c>
    </row>
    <row r="46" spans="1:5" ht="51.75" customHeight="1" x14ac:dyDescent="0.3">
      <c r="A46" s="9" t="s">
        <v>260</v>
      </c>
      <c r="B46" s="10" t="s">
        <v>259</v>
      </c>
      <c r="C46" s="11">
        <v>17000</v>
      </c>
      <c r="D46" s="11">
        <v>17000</v>
      </c>
      <c r="E46" s="11">
        <v>17200</v>
      </c>
    </row>
    <row r="47" spans="1:5" ht="21.75" hidden="1" customHeight="1" x14ac:dyDescent="0.3">
      <c r="A47" s="9" t="s">
        <v>258</v>
      </c>
      <c r="B47" s="10" t="s">
        <v>257</v>
      </c>
      <c r="C47" s="11">
        <v>0</v>
      </c>
      <c r="D47" s="11">
        <v>0</v>
      </c>
      <c r="E47" s="11">
        <v>0</v>
      </c>
    </row>
    <row r="48" spans="1:5" ht="56.25" hidden="1" customHeight="1" x14ac:dyDescent="0.3">
      <c r="A48" s="9" t="s">
        <v>256</v>
      </c>
      <c r="B48" s="10" t="s">
        <v>255</v>
      </c>
      <c r="C48" s="11">
        <v>0</v>
      </c>
      <c r="D48" s="11">
        <v>0</v>
      </c>
      <c r="E48" s="11">
        <v>0</v>
      </c>
    </row>
    <row r="49" spans="1:5" s="7" customFormat="1" ht="28.5" hidden="1" customHeight="1" x14ac:dyDescent="0.3">
      <c r="A49" s="4" t="s">
        <v>254</v>
      </c>
      <c r="B49" s="8" t="s">
        <v>253</v>
      </c>
      <c r="C49" s="6">
        <v>0</v>
      </c>
      <c r="D49" s="6">
        <v>0</v>
      </c>
      <c r="E49" s="6">
        <v>0</v>
      </c>
    </row>
    <row r="50" spans="1:5" s="7" customFormat="1" ht="36.75" customHeight="1" x14ac:dyDescent="0.3">
      <c r="A50" s="4" t="s">
        <v>252</v>
      </c>
      <c r="B50" s="8" t="s">
        <v>251</v>
      </c>
      <c r="C50" s="6">
        <f t="shared" ref="C50:E50" si="10">C51+C52+C58+C59+C62</f>
        <v>101197.015</v>
      </c>
      <c r="D50" s="6">
        <f t="shared" si="10"/>
        <v>94424.586699999985</v>
      </c>
      <c r="E50" s="6">
        <f t="shared" si="10"/>
        <v>88783.9</v>
      </c>
    </row>
    <row r="51" spans="1:5" ht="21" hidden="1" customHeight="1" x14ac:dyDescent="0.3">
      <c r="A51" s="9" t="s">
        <v>250</v>
      </c>
      <c r="B51" s="10" t="s">
        <v>249</v>
      </c>
      <c r="C51" s="11">
        <v>0</v>
      </c>
      <c r="D51" s="11">
        <v>0</v>
      </c>
      <c r="E51" s="11">
        <v>0</v>
      </c>
    </row>
    <row r="52" spans="1:5" ht="81.75" customHeight="1" x14ac:dyDescent="0.3">
      <c r="A52" s="9" t="s">
        <v>248</v>
      </c>
      <c r="B52" s="18" t="s">
        <v>247</v>
      </c>
      <c r="C52" s="11">
        <f t="shared" ref="C52:E52" si="11">SUM(C53:C57)</f>
        <v>80527.399999999994</v>
      </c>
      <c r="D52" s="11">
        <f t="shared" si="11"/>
        <v>74618.999999999985</v>
      </c>
      <c r="E52" s="11">
        <f t="shared" si="11"/>
        <v>68978.399999999994</v>
      </c>
    </row>
    <row r="53" spans="1:5" ht="83.25" customHeight="1" x14ac:dyDescent="0.3">
      <c r="A53" s="9" t="s">
        <v>246</v>
      </c>
      <c r="B53" s="19" t="s">
        <v>245</v>
      </c>
      <c r="C53" s="11">
        <v>70990.600000000006</v>
      </c>
      <c r="D53" s="11">
        <v>65130</v>
      </c>
      <c r="E53" s="11">
        <v>65130</v>
      </c>
    </row>
    <row r="54" spans="1:5" ht="83.25" customHeight="1" x14ac:dyDescent="0.3">
      <c r="A54" s="9" t="s">
        <v>244</v>
      </c>
      <c r="B54" s="19" t="s">
        <v>243</v>
      </c>
      <c r="C54" s="11">
        <v>5913.7</v>
      </c>
      <c r="D54" s="11">
        <v>5865.9</v>
      </c>
      <c r="E54" s="11">
        <v>225.3</v>
      </c>
    </row>
    <row r="55" spans="1:5" ht="63.75" customHeight="1" x14ac:dyDescent="0.3">
      <c r="A55" s="9" t="s">
        <v>242</v>
      </c>
      <c r="B55" s="19" t="s">
        <v>241</v>
      </c>
      <c r="C55" s="11">
        <v>2281.4</v>
      </c>
      <c r="D55" s="11">
        <v>2281.4</v>
      </c>
      <c r="E55" s="11">
        <v>2281.4</v>
      </c>
    </row>
    <row r="56" spans="1:5" ht="38.25" customHeight="1" x14ac:dyDescent="0.3">
      <c r="A56" s="20" t="s">
        <v>240</v>
      </c>
      <c r="B56" s="19" t="s">
        <v>239</v>
      </c>
      <c r="C56" s="11">
        <v>1341.7</v>
      </c>
      <c r="D56" s="11">
        <v>1341.7</v>
      </c>
      <c r="E56" s="11">
        <v>1341.7</v>
      </c>
    </row>
    <row r="57" spans="1:5" ht="67.5" hidden="1" customHeight="1" x14ac:dyDescent="0.3">
      <c r="A57" s="20" t="s">
        <v>238</v>
      </c>
      <c r="B57" s="19" t="s">
        <v>237</v>
      </c>
      <c r="C57" s="11">
        <v>0</v>
      </c>
      <c r="D57" s="11">
        <v>0</v>
      </c>
      <c r="E57" s="11">
        <v>0</v>
      </c>
    </row>
    <row r="58" spans="1:5" ht="33.75" hidden="1" customHeight="1" x14ac:dyDescent="0.3">
      <c r="A58" s="9" t="s">
        <v>236</v>
      </c>
      <c r="B58" s="10" t="s">
        <v>235</v>
      </c>
      <c r="C58" s="11">
        <v>0</v>
      </c>
      <c r="D58" s="11">
        <v>0</v>
      </c>
      <c r="E58" s="11">
        <v>0</v>
      </c>
    </row>
    <row r="59" spans="1:5" ht="80.25" customHeight="1" x14ac:dyDescent="0.3">
      <c r="A59" s="9" t="s">
        <v>233</v>
      </c>
      <c r="B59" s="10" t="s">
        <v>234</v>
      </c>
      <c r="C59" s="11">
        <f t="shared" ref="C59:E59" si="12">SUM(C60:C61)</f>
        <v>17200</v>
      </c>
      <c r="D59" s="11">
        <f t="shared" si="12"/>
        <v>17000</v>
      </c>
      <c r="E59" s="11">
        <f t="shared" si="12"/>
        <v>17000</v>
      </c>
    </row>
    <row r="60" spans="1:5" s="15" customFormat="1" ht="30.75" hidden="1" customHeight="1" x14ac:dyDescent="0.3">
      <c r="A60" s="12" t="s">
        <v>233</v>
      </c>
      <c r="B60" s="13" t="s">
        <v>232</v>
      </c>
      <c r="C60" s="14">
        <v>17200</v>
      </c>
      <c r="D60" s="14">
        <v>17000</v>
      </c>
      <c r="E60" s="14">
        <v>17000</v>
      </c>
    </row>
    <row r="61" spans="1:5" s="15" customFormat="1" ht="46.5" hidden="1" customHeight="1" x14ac:dyDescent="0.3">
      <c r="A61" s="12" t="s">
        <v>231</v>
      </c>
      <c r="B61" s="13" t="s">
        <v>230</v>
      </c>
      <c r="C61" s="14">
        <v>0</v>
      </c>
      <c r="D61" s="14">
        <v>0</v>
      </c>
      <c r="E61" s="14">
        <v>0</v>
      </c>
    </row>
    <row r="62" spans="1:5" ht="94.5" customHeight="1" x14ac:dyDescent="0.3">
      <c r="A62" s="9" t="s">
        <v>229</v>
      </c>
      <c r="B62" s="10" t="s">
        <v>228</v>
      </c>
      <c r="C62" s="11">
        <f t="shared" ref="C62:E62" si="13">SUM(C63:C64)</f>
        <v>3469.6149999999998</v>
      </c>
      <c r="D62" s="11">
        <f t="shared" si="13"/>
        <v>2805.5866999999998</v>
      </c>
      <c r="E62" s="11">
        <f t="shared" si="13"/>
        <v>2805.5</v>
      </c>
    </row>
    <row r="63" spans="1:5" s="15" customFormat="1" ht="33.75" hidden="1" customHeight="1" x14ac:dyDescent="0.3">
      <c r="A63" s="12" t="s">
        <v>227</v>
      </c>
      <c r="B63" s="13" t="s">
        <v>226</v>
      </c>
      <c r="C63" s="14">
        <v>2169.6149999999998</v>
      </c>
      <c r="D63" s="14">
        <v>1505.5867000000001</v>
      </c>
      <c r="E63" s="14">
        <v>1505.5</v>
      </c>
    </row>
    <row r="64" spans="1:5" s="15" customFormat="1" ht="33.75" hidden="1" customHeight="1" x14ac:dyDescent="0.3">
      <c r="A64" s="12" t="s">
        <v>225</v>
      </c>
      <c r="B64" s="13" t="s">
        <v>224</v>
      </c>
      <c r="C64" s="14">
        <v>1300</v>
      </c>
      <c r="D64" s="14">
        <v>1300</v>
      </c>
      <c r="E64" s="14">
        <v>1300</v>
      </c>
    </row>
    <row r="65" spans="1:5" s="7" customFormat="1" ht="24" customHeight="1" x14ac:dyDescent="0.3">
      <c r="A65" s="4" t="s">
        <v>223</v>
      </c>
      <c r="B65" s="8" t="s">
        <v>222</v>
      </c>
      <c r="C65" s="6">
        <f t="shared" ref="C65:E65" si="14">C66</f>
        <v>5203</v>
      </c>
      <c r="D65" s="6">
        <f t="shared" si="14"/>
        <v>2003</v>
      </c>
      <c r="E65" s="6">
        <f t="shared" si="14"/>
        <v>2003</v>
      </c>
    </row>
    <row r="66" spans="1:5" ht="24" customHeight="1" x14ac:dyDescent="0.3">
      <c r="A66" s="9" t="s">
        <v>221</v>
      </c>
      <c r="B66" s="10" t="s">
        <v>220</v>
      </c>
      <c r="C66" s="11">
        <v>5203</v>
      </c>
      <c r="D66" s="11">
        <f t="shared" ref="D66:E66" si="15">SUM(D67:D70)</f>
        <v>2003</v>
      </c>
      <c r="E66" s="11">
        <f t="shared" si="15"/>
        <v>2003</v>
      </c>
    </row>
    <row r="67" spans="1:5" s="15" customFormat="1" ht="21" hidden="1" customHeight="1" x14ac:dyDescent="0.3">
      <c r="A67" s="12" t="s">
        <v>219</v>
      </c>
      <c r="B67" s="13" t="s">
        <v>218</v>
      </c>
      <c r="C67" s="14">
        <v>2263</v>
      </c>
      <c r="D67" s="14">
        <v>500</v>
      </c>
      <c r="E67" s="14">
        <v>500</v>
      </c>
    </row>
    <row r="68" spans="1:5" s="15" customFormat="1" ht="21" hidden="1" customHeight="1" x14ac:dyDescent="0.3">
      <c r="A68" s="12" t="s">
        <v>217</v>
      </c>
      <c r="B68" s="13" t="s">
        <v>216</v>
      </c>
      <c r="C68" s="14">
        <v>2440</v>
      </c>
      <c r="D68" s="14">
        <v>1003</v>
      </c>
      <c r="E68" s="14">
        <v>1003</v>
      </c>
    </row>
    <row r="69" spans="1:5" s="15" customFormat="1" ht="21" hidden="1" customHeight="1" x14ac:dyDescent="0.3">
      <c r="A69" s="12" t="s">
        <v>215</v>
      </c>
      <c r="B69" s="13" t="s">
        <v>214</v>
      </c>
      <c r="C69" s="14">
        <v>500</v>
      </c>
      <c r="D69" s="14">
        <v>500</v>
      </c>
      <c r="E69" s="14">
        <v>500</v>
      </c>
    </row>
    <row r="70" spans="1:5" s="15" customFormat="1" ht="21" hidden="1" customHeight="1" x14ac:dyDescent="0.3">
      <c r="A70" s="12" t="s">
        <v>213</v>
      </c>
      <c r="B70" s="13" t="s">
        <v>212</v>
      </c>
      <c r="C70" s="14">
        <v>0</v>
      </c>
      <c r="D70" s="14">
        <v>0</v>
      </c>
      <c r="E70" s="14">
        <v>0</v>
      </c>
    </row>
    <row r="71" spans="1:5" s="15" customFormat="1" ht="21" hidden="1" customHeight="1" x14ac:dyDescent="0.3">
      <c r="A71" s="12" t="s">
        <v>351</v>
      </c>
      <c r="B71" s="13" t="s">
        <v>350</v>
      </c>
      <c r="C71" s="14"/>
      <c r="D71" s="14"/>
      <c r="E71" s="14"/>
    </row>
    <row r="72" spans="1:5" s="7" customFormat="1" ht="33.75" customHeight="1" x14ac:dyDescent="0.3">
      <c r="A72" s="4" t="s">
        <v>211</v>
      </c>
      <c r="B72" s="8" t="s">
        <v>210</v>
      </c>
      <c r="C72" s="6">
        <f t="shared" ref="C72:E72" si="16">C73+C74+C78+C79</f>
        <v>187697.965</v>
      </c>
      <c r="D72" s="6">
        <f t="shared" si="16"/>
        <v>136997.965</v>
      </c>
      <c r="E72" s="6">
        <f t="shared" si="16"/>
        <v>136997.965</v>
      </c>
    </row>
    <row r="73" spans="1:5" ht="30.75" hidden="1" customHeight="1" x14ac:dyDescent="0.3">
      <c r="A73" s="9" t="s">
        <v>209</v>
      </c>
      <c r="B73" s="10" t="s">
        <v>208</v>
      </c>
      <c r="C73" s="11">
        <v>0</v>
      </c>
      <c r="D73" s="11">
        <v>0</v>
      </c>
      <c r="E73" s="11">
        <v>0</v>
      </c>
    </row>
    <row r="74" spans="1:5" ht="36" customHeight="1" x14ac:dyDescent="0.3">
      <c r="A74" s="9" t="s">
        <v>204</v>
      </c>
      <c r="B74" s="10" t="s">
        <v>207</v>
      </c>
      <c r="C74" s="11">
        <f t="shared" ref="C74:E74" si="17">SUM(C75:C77)</f>
        <v>3513</v>
      </c>
      <c r="D74" s="11">
        <f t="shared" si="17"/>
        <v>3313</v>
      </c>
      <c r="E74" s="11">
        <f t="shared" si="17"/>
        <v>3313</v>
      </c>
    </row>
    <row r="75" spans="1:5" s="15" customFormat="1" ht="23.25" hidden="1" customHeight="1" x14ac:dyDescent="0.3">
      <c r="A75" s="12" t="s">
        <v>204</v>
      </c>
      <c r="B75" s="13" t="s">
        <v>206</v>
      </c>
      <c r="C75" s="14">
        <f>200+2837.1</f>
        <v>3037.1</v>
      </c>
      <c r="D75" s="14">
        <f>2837.1</f>
        <v>2837.1</v>
      </c>
      <c r="E75" s="14">
        <f>2837.1</f>
        <v>2837.1</v>
      </c>
    </row>
    <row r="76" spans="1:5" s="15" customFormat="1" ht="23.25" hidden="1" customHeight="1" x14ac:dyDescent="0.3">
      <c r="A76" s="12" t="s">
        <v>204</v>
      </c>
      <c r="B76" s="13" t="s">
        <v>205</v>
      </c>
      <c r="C76" s="14">
        <v>475.9</v>
      </c>
      <c r="D76" s="14">
        <v>475.9</v>
      </c>
      <c r="E76" s="14">
        <v>475.9</v>
      </c>
    </row>
    <row r="77" spans="1:5" s="15" customFormat="1" ht="30" hidden="1" customHeight="1" x14ac:dyDescent="0.3">
      <c r="A77" s="12" t="s">
        <v>204</v>
      </c>
      <c r="B77" s="13" t="s">
        <v>203</v>
      </c>
      <c r="C77" s="14">
        <v>0</v>
      </c>
      <c r="D77" s="14">
        <v>0</v>
      </c>
      <c r="E77" s="14">
        <v>0</v>
      </c>
    </row>
    <row r="78" spans="1:5" ht="36" customHeight="1" x14ac:dyDescent="0.3">
      <c r="A78" s="9" t="s">
        <v>202</v>
      </c>
      <c r="B78" s="10" t="s">
        <v>201</v>
      </c>
      <c r="C78" s="11">
        <v>5710.73</v>
      </c>
      <c r="D78" s="11">
        <v>5710.73</v>
      </c>
      <c r="E78" s="11">
        <v>5710.73</v>
      </c>
    </row>
    <row r="79" spans="1:5" ht="30" customHeight="1" x14ac:dyDescent="0.3">
      <c r="A79" s="9" t="s">
        <v>200</v>
      </c>
      <c r="B79" s="10" t="s">
        <v>199</v>
      </c>
      <c r="C79" s="11">
        <f t="shared" ref="C79:E79" si="18">C80+C84+C87</f>
        <v>178474.23499999999</v>
      </c>
      <c r="D79" s="11">
        <f t="shared" si="18"/>
        <v>127974.235</v>
      </c>
      <c r="E79" s="11">
        <f t="shared" si="18"/>
        <v>127974.235</v>
      </c>
    </row>
    <row r="80" spans="1:5" ht="23.25" hidden="1" customHeight="1" x14ac:dyDescent="0.3">
      <c r="A80" s="9" t="s">
        <v>200</v>
      </c>
      <c r="B80" s="19" t="s">
        <v>199</v>
      </c>
      <c r="C80" s="11">
        <f t="shared" ref="C80:E80" si="19">SUM(C81:C83)</f>
        <v>50500</v>
      </c>
      <c r="D80" s="11">
        <f t="shared" si="19"/>
        <v>0</v>
      </c>
      <c r="E80" s="11">
        <f t="shared" si="19"/>
        <v>0</v>
      </c>
    </row>
    <row r="81" spans="1:5" s="15" customFormat="1" ht="23.25" hidden="1" customHeight="1" x14ac:dyDescent="0.3">
      <c r="A81" s="12" t="s">
        <v>200</v>
      </c>
      <c r="B81" s="21" t="s">
        <v>199</v>
      </c>
      <c r="C81" s="14"/>
      <c r="D81" s="14"/>
      <c r="E81" s="14"/>
    </row>
    <row r="82" spans="1:5" s="15" customFormat="1" ht="20.25" hidden="1" customHeight="1" x14ac:dyDescent="0.3">
      <c r="A82" s="58" t="s">
        <v>198</v>
      </c>
      <c r="B82" s="21" t="s">
        <v>197</v>
      </c>
      <c r="C82" s="14">
        <v>15400</v>
      </c>
      <c r="D82" s="14"/>
      <c r="E82" s="14"/>
    </row>
    <row r="83" spans="1:5" s="15" customFormat="1" ht="20.25" hidden="1" customHeight="1" x14ac:dyDescent="0.3">
      <c r="A83" s="58" t="s">
        <v>196</v>
      </c>
      <c r="B83" s="21" t="s">
        <v>195</v>
      </c>
      <c r="C83" s="14">
        <v>35100</v>
      </c>
      <c r="D83" s="14"/>
      <c r="E83" s="14"/>
    </row>
    <row r="84" spans="1:5" ht="27.75" hidden="1" customHeight="1" x14ac:dyDescent="0.3">
      <c r="A84" s="9" t="s">
        <v>192</v>
      </c>
      <c r="B84" s="19" t="s">
        <v>194</v>
      </c>
      <c r="C84" s="11">
        <f t="shared" ref="C84:E84" si="20">C85+C86</f>
        <v>1401.2349999999999</v>
      </c>
      <c r="D84" s="11">
        <f t="shared" si="20"/>
        <v>1401.2349999999999</v>
      </c>
      <c r="E84" s="11">
        <f t="shared" si="20"/>
        <v>1401.2349999999999</v>
      </c>
    </row>
    <row r="85" spans="1:5" s="15" customFormat="1" ht="21" hidden="1" customHeight="1" x14ac:dyDescent="0.3">
      <c r="A85" s="58" t="s">
        <v>192</v>
      </c>
      <c r="B85" s="21" t="s">
        <v>193</v>
      </c>
      <c r="C85" s="14">
        <v>734.06</v>
      </c>
      <c r="D85" s="14">
        <v>734.06</v>
      </c>
      <c r="E85" s="14">
        <v>734.06</v>
      </c>
    </row>
    <row r="86" spans="1:5" s="15" customFormat="1" ht="33" hidden="1" customHeight="1" x14ac:dyDescent="0.3">
      <c r="A86" s="58" t="s">
        <v>192</v>
      </c>
      <c r="B86" s="21" t="s">
        <v>191</v>
      </c>
      <c r="C86" s="14">
        <f t="shared" ref="C86:E86" si="21">546.9+120.275</f>
        <v>667.17499999999995</v>
      </c>
      <c r="D86" s="14">
        <f t="shared" si="21"/>
        <v>667.17499999999995</v>
      </c>
      <c r="E86" s="14">
        <f t="shared" si="21"/>
        <v>667.17499999999995</v>
      </c>
    </row>
    <row r="87" spans="1:5" ht="21.75" hidden="1" customHeight="1" x14ac:dyDescent="0.3">
      <c r="A87" s="9" t="s">
        <v>189</v>
      </c>
      <c r="B87" s="19" t="s">
        <v>190</v>
      </c>
      <c r="C87" s="11">
        <f t="shared" ref="C87:E87" si="22">C88</f>
        <v>126573</v>
      </c>
      <c r="D87" s="11">
        <f t="shared" si="22"/>
        <v>126573</v>
      </c>
      <c r="E87" s="11">
        <f t="shared" si="22"/>
        <v>126573</v>
      </c>
    </row>
    <row r="88" spans="1:5" s="15" customFormat="1" ht="21" hidden="1" customHeight="1" x14ac:dyDescent="0.3">
      <c r="A88" s="58" t="s">
        <v>189</v>
      </c>
      <c r="B88" s="21" t="s">
        <v>188</v>
      </c>
      <c r="C88" s="14">
        <v>126573</v>
      </c>
      <c r="D88" s="14">
        <v>126573</v>
      </c>
      <c r="E88" s="14">
        <v>126573</v>
      </c>
    </row>
    <row r="89" spans="1:5" s="7" customFormat="1" ht="37.5" customHeight="1" x14ac:dyDescent="0.3">
      <c r="A89" s="4" t="s">
        <v>187</v>
      </c>
      <c r="B89" s="8" t="s">
        <v>186</v>
      </c>
      <c r="C89" s="6">
        <f t="shared" ref="C89:E89" si="23">C90+C91+C92+C93+C94</f>
        <v>90811.199999999997</v>
      </c>
      <c r="D89" s="6">
        <f t="shared" si="23"/>
        <v>50452.5</v>
      </c>
      <c r="E89" s="6">
        <f t="shared" si="23"/>
        <v>42124.4</v>
      </c>
    </row>
    <row r="90" spans="1:5" ht="25.5" hidden="1" customHeight="1" x14ac:dyDescent="0.3">
      <c r="A90" s="9" t="s">
        <v>185</v>
      </c>
      <c r="B90" s="18" t="s">
        <v>184</v>
      </c>
      <c r="C90" s="11">
        <v>0</v>
      </c>
      <c r="D90" s="11">
        <v>0</v>
      </c>
      <c r="E90" s="11">
        <v>0</v>
      </c>
    </row>
    <row r="91" spans="1:5" ht="56.25" hidden="1" customHeight="1" x14ac:dyDescent="0.3">
      <c r="A91" s="9" t="s">
        <v>183</v>
      </c>
      <c r="B91" s="18" t="s">
        <v>182</v>
      </c>
      <c r="C91" s="11">
        <v>0</v>
      </c>
      <c r="D91" s="11">
        <v>0</v>
      </c>
      <c r="E91" s="11">
        <v>0</v>
      </c>
    </row>
    <row r="92" spans="1:5" ht="96.75" customHeight="1" x14ac:dyDescent="0.3">
      <c r="A92" s="9" t="s">
        <v>181</v>
      </c>
      <c r="B92" s="18" t="s">
        <v>180</v>
      </c>
      <c r="C92" s="11">
        <f>36511.2+10000</f>
        <v>46511.199999999997</v>
      </c>
      <c r="D92" s="11">
        <v>22452.5</v>
      </c>
      <c r="E92" s="11">
        <v>14124.4</v>
      </c>
    </row>
    <row r="93" spans="1:5" ht="53.25" customHeight="1" x14ac:dyDescent="0.3">
      <c r="A93" s="9" t="s">
        <v>179</v>
      </c>
      <c r="B93" s="10" t="s">
        <v>178</v>
      </c>
      <c r="C93" s="11">
        <v>2000</v>
      </c>
      <c r="D93" s="11">
        <v>2000</v>
      </c>
      <c r="E93" s="11">
        <v>2000</v>
      </c>
    </row>
    <row r="94" spans="1:5" ht="81.75" customHeight="1" x14ac:dyDescent="0.3">
      <c r="A94" s="9" t="s">
        <v>177</v>
      </c>
      <c r="B94" s="10" t="s">
        <v>176</v>
      </c>
      <c r="C94" s="11">
        <v>42300</v>
      </c>
      <c r="D94" s="11">
        <v>26000</v>
      </c>
      <c r="E94" s="11">
        <v>26000</v>
      </c>
    </row>
    <row r="95" spans="1:5" s="7" customFormat="1" ht="27.75" customHeight="1" x14ac:dyDescent="0.3">
      <c r="A95" s="4" t="s">
        <v>175</v>
      </c>
      <c r="B95" s="8" t="s">
        <v>174</v>
      </c>
      <c r="C95" s="6">
        <v>3020</v>
      </c>
      <c r="D95" s="6">
        <v>3020</v>
      </c>
      <c r="E95" s="6">
        <v>3020</v>
      </c>
    </row>
    <row r="96" spans="1:5" s="7" customFormat="1" ht="21" hidden="1" customHeight="1" x14ac:dyDescent="0.3">
      <c r="A96" s="4" t="s">
        <v>173</v>
      </c>
      <c r="B96" s="8" t="s">
        <v>172</v>
      </c>
      <c r="C96" s="6">
        <f t="shared" ref="C96:E96" si="24">C97+C98+C103</f>
        <v>0</v>
      </c>
      <c r="D96" s="6">
        <f t="shared" si="24"/>
        <v>0</v>
      </c>
      <c r="E96" s="6">
        <f t="shared" si="24"/>
        <v>0</v>
      </c>
    </row>
    <row r="97" spans="1:5" ht="21.75" hidden="1" customHeight="1" x14ac:dyDescent="0.3">
      <c r="A97" s="9" t="s">
        <v>171</v>
      </c>
      <c r="B97" s="10" t="s">
        <v>170</v>
      </c>
      <c r="C97" s="11"/>
      <c r="D97" s="11"/>
      <c r="E97" s="11"/>
    </row>
    <row r="98" spans="1:5" ht="21.75" hidden="1" customHeight="1" x14ac:dyDescent="0.3">
      <c r="A98" s="9" t="s">
        <v>168</v>
      </c>
      <c r="B98" s="10" t="s">
        <v>169</v>
      </c>
      <c r="C98" s="11">
        <f t="shared" ref="C98:E98" si="25">SUM(C99:C102)</f>
        <v>0</v>
      </c>
      <c r="D98" s="11">
        <f t="shared" si="25"/>
        <v>0</v>
      </c>
      <c r="E98" s="11">
        <f t="shared" si="25"/>
        <v>0</v>
      </c>
    </row>
    <row r="99" spans="1:5" s="15" customFormat="1" ht="21.75" hidden="1" customHeight="1" x14ac:dyDescent="0.3">
      <c r="A99" s="12" t="s">
        <v>168</v>
      </c>
      <c r="B99" s="13" t="s">
        <v>167</v>
      </c>
      <c r="C99" s="14"/>
      <c r="D99" s="14"/>
      <c r="E99" s="14"/>
    </row>
    <row r="100" spans="1:5" s="15" customFormat="1" ht="21.75" hidden="1" customHeight="1" x14ac:dyDescent="0.3">
      <c r="A100" s="12" t="s">
        <v>166</v>
      </c>
      <c r="B100" s="13" t="s">
        <v>165</v>
      </c>
      <c r="C100" s="14"/>
      <c r="D100" s="14"/>
      <c r="E100" s="14"/>
    </row>
    <row r="101" spans="1:5" s="15" customFormat="1" ht="37.5" hidden="1" customHeight="1" x14ac:dyDescent="0.3">
      <c r="A101" s="12" t="s">
        <v>164</v>
      </c>
      <c r="B101" s="13" t="s">
        <v>163</v>
      </c>
      <c r="C101" s="14"/>
      <c r="D101" s="14"/>
      <c r="E101" s="14"/>
    </row>
    <row r="102" spans="1:5" s="15" customFormat="1" ht="29.25" hidden="1" customHeight="1" x14ac:dyDescent="0.3">
      <c r="A102" s="12" t="s">
        <v>162</v>
      </c>
      <c r="B102" s="13" t="s">
        <v>161</v>
      </c>
      <c r="C102" s="14"/>
      <c r="D102" s="14"/>
      <c r="E102" s="14"/>
    </row>
    <row r="103" spans="1:5" ht="30.75" hidden="1" customHeight="1" x14ac:dyDescent="0.3">
      <c r="A103" s="9" t="s">
        <v>160</v>
      </c>
      <c r="B103" s="10" t="s">
        <v>159</v>
      </c>
      <c r="C103" s="11">
        <f t="shared" ref="C103:E103" si="26">C104</f>
        <v>0</v>
      </c>
      <c r="D103" s="11">
        <f t="shared" si="26"/>
        <v>0</v>
      </c>
      <c r="E103" s="11">
        <f t="shared" si="26"/>
        <v>0</v>
      </c>
    </row>
    <row r="104" spans="1:5" s="15" customFormat="1" ht="36" hidden="1" customHeight="1" x14ac:dyDescent="0.3">
      <c r="A104" s="12"/>
      <c r="B104" s="13" t="s">
        <v>332</v>
      </c>
      <c r="C104" s="14"/>
      <c r="D104" s="14"/>
      <c r="E104" s="14"/>
    </row>
    <row r="105" spans="1:5" s="7" customFormat="1" ht="27.75" customHeight="1" x14ac:dyDescent="0.3">
      <c r="A105" s="4" t="s">
        <v>158</v>
      </c>
      <c r="B105" s="5" t="s">
        <v>157</v>
      </c>
      <c r="C105" s="6">
        <f t="shared" ref="C105:E105" si="27">C107+C111+C198+C228+C235+C236+C237+C238</f>
        <v>3627028.0090699997</v>
      </c>
      <c r="D105" s="6">
        <f t="shared" si="27"/>
        <v>2703084.4588600001</v>
      </c>
      <c r="E105" s="6">
        <f t="shared" si="27"/>
        <v>2699603.24</v>
      </c>
    </row>
    <row r="106" spans="1:5" s="7" customFormat="1" ht="34.5" customHeight="1" x14ac:dyDescent="0.3">
      <c r="A106" s="22" t="s">
        <v>156</v>
      </c>
      <c r="B106" s="5" t="s">
        <v>155</v>
      </c>
      <c r="C106" s="6">
        <f t="shared" ref="C106:E106" si="28">C107+C111+C198+C228</f>
        <v>3627028.0090699997</v>
      </c>
      <c r="D106" s="6">
        <f t="shared" si="28"/>
        <v>2703084.4588600001</v>
      </c>
      <c r="E106" s="6">
        <f t="shared" si="28"/>
        <v>2699603.24</v>
      </c>
    </row>
    <row r="107" spans="1:5" s="7" customFormat="1" ht="34.5" customHeight="1" x14ac:dyDescent="0.3">
      <c r="A107" s="22" t="s">
        <v>154</v>
      </c>
      <c r="B107" s="8" t="s">
        <v>153</v>
      </c>
      <c r="C107" s="6">
        <f>SUM(C108:C109)</f>
        <v>4220</v>
      </c>
      <c r="D107" s="6">
        <f>D108+D109</f>
        <v>3410</v>
      </c>
      <c r="E107" s="6">
        <f>E108+E109</f>
        <v>31055</v>
      </c>
    </row>
    <row r="108" spans="1:5" ht="36" customHeight="1" x14ac:dyDescent="0.3">
      <c r="A108" s="9" t="s">
        <v>152</v>
      </c>
      <c r="B108" s="23" t="s">
        <v>151</v>
      </c>
      <c r="C108" s="11">
        <v>4220</v>
      </c>
      <c r="D108" s="11">
        <v>3410</v>
      </c>
      <c r="E108" s="11">
        <v>31055</v>
      </c>
    </row>
    <row r="109" spans="1:5" ht="22.5" hidden="1" customHeight="1" x14ac:dyDescent="0.3">
      <c r="A109" s="9" t="s">
        <v>150</v>
      </c>
      <c r="B109" s="23" t="s">
        <v>149</v>
      </c>
      <c r="C109" s="24">
        <f t="shared" ref="C109:E109" si="29">C110</f>
        <v>0</v>
      </c>
      <c r="D109" s="11">
        <f t="shared" si="29"/>
        <v>0</v>
      </c>
      <c r="E109" s="11">
        <f t="shared" si="29"/>
        <v>0</v>
      </c>
    </row>
    <row r="110" spans="1:5" s="15" customFormat="1" ht="46.5" hidden="1" customHeight="1" x14ac:dyDescent="0.3">
      <c r="A110" s="12"/>
      <c r="B110" s="13" t="s">
        <v>148</v>
      </c>
      <c r="C110" s="14"/>
      <c r="D110" s="14"/>
      <c r="E110" s="14"/>
    </row>
    <row r="111" spans="1:5" s="7" customFormat="1" ht="35.25" customHeight="1" x14ac:dyDescent="0.3">
      <c r="A111" s="4" t="s">
        <v>147</v>
      </c>
      <c r="B111" s="8" t="s">
        <v>146</v>
      </c>
      <c r="C111" s="6">
        <f t="shared" ref="C111:E111" si="30">C112+C116+C117+C118+C122+C124+C125+C127+C130+C133+C134+C135+C136+C137+C138+C144+C145+C150+C163</f>
        <v>1707343.0090699999</v>
      </c>
      <c r="D111" s="6">
        <f t="shared" si="30"/>
        <v>792561.45886000013</v>
      </c>
      <c r="E111" s="6">
        <f t="shared" si="30"/>
        <v>740191.24</v>
      </c>
    </row>
    <row r="112" spans="1:5" ht="82.5" customHeight="1" x14ac:dyDescent="0.3">
      <c r="A112" s="25" t="s">
        <v>145</v>
      </c>
      <c r="B112" s="26" t="s">
        <v>144</v>
      </c>
      <c r="C112" s="27">
        <f t="shared" ref="C112:E112" si="31">SUM(C113:C115)</f>
        <v>228416.24000000002</v>
      </c>
      <c r="D112" s="27">
        <f t="shared" si="31"/>
        <v>47465</v>
      </c>
      <c r="E112" s="27">
        <f t="shared" si="31"/>
        <v>49431</v>
      </c>
    </row>
    <row r="113" spans="1:5" s="15" customFormat="1" ht="50.25" customHeight="1" x14ac:dyDescent="0.3">
      <c r="A113" s="28"/>
      <c r="B113" s="29" t="s">
        <v>143</v>
      </c>
      <c r="C113" s="30">
        <v>207004</v>
      </c>
      <c r="D113" s="30">
        <v>47465</v>
      </c>
      <c r="E113" s="30">
        <v>49431</v>
      </c>
    </row>
    <row r="114" spans="1:5" s="15" customFormat="1" ht="29.25" customHeight="1" x14ac:dyDescent="0.3">
      <c r="A114" s="31"/>
      <c r="B114" s="29" t="s">
        <v>142</v>
      </c>
      <c r="C114" s="30">
        <v>21337.79</v>
      </c>
      <c r="D114" s="30">
        <v>0</v>
      </c>
      <c r="E114" s="30">
        <v>0</v>
      </c>
    </row>
    <row r="115" spans="1:5" s="15" customFormat="1" ht="111" customHeight="1" x14ac:dyDescent="0.3">
      <c r="A115" s="31"/>
      <c r="B115" s="29" t="s">
        <v>141</v>
      </c>
      <c r="C115" s="30">
        <v>74.45</v>
      </c>
      <c r="D115" s="30">
        <v>0</v>
      </c>
      <c r="E115" s="30">
        <v>0</v>
      </c>
    </row>
    <row r="116" spans="1:5" ht="84" hidden="1" customHeight="1" x14ac:dyDescent="0.3">
      <c r="A116" s="32" t="s">
        <v>140</v>
      </c>
      <c r="B116" s="26" t="s">
        <v>139</v>
      </c>
      <c r="C116" s="27"/>
      <c r="D116" s="27"/>
      <c r="E116" s="27"/>
    </row>
    <row r="117" spans="1:5" ht="81" customHeight="1" x14ac:dyDescent="0.3">
      <c r="A117" s="32" t="s">
        <v>138</v>
      </c>
      <c r="B117" s="26" t="s">
        <v>137</v>
      </c>
      <c r="C117" s="27">
        <f>104548.72083+78239.41172</f>
        <v>182788.13255000001</v>
      </c>
      <c r="D117" s="27">
        <v>16449.818859999999</v>
      </c>
      <c r="E117" s="27">
        <v>0</v>
      </c>
    </row>
    <row r="118" spans="1:5" ht="49.5" customHeight="1" x14ac:dyDescent="0.3">
      <c r="A118" s="32" t="s">
        <v>136</v>
      </c>
      <c r="B118" s="33" t="s">
        <v>135</v>
      </c>
      <c r="C118" s="27">
        <f t="shared" ref="C118:E118" si="32">SUM(C119:C121)</f>
        <v>0</v>
      </c>
      <c r="D118" s="27">
        <f t="shared" si="32"/>
        <v>0</v>
      </c>
      <c r="E118" s="27">
        <f t="shared" si="32"/>
        <v>420</v>
      </c>
    </row>
    <row r="119" spans="1:5" s="15" customFormat="1" ht="65.25" customHeight="1" x14ac:dyDescent="0.3">
      <c r="A119" s="31"/>
      <c r="B119" s="29" t="s">
        <v>134</v>
      </c>
      <c r="C119" s="30">
        <v>0</v>
      </c>
      <c r="D119" s="30">
        <v>0</v>
      </c>
      <c r="E119" s="30">
        <v>420</v>
      </c>
    </row>
    <row r="120" spans="1:5" s="15" customFormat="1" ht="84" hidden="1" customHeight="1" x14ac:dyDescent="0.3">
      <c r="A120" s="31"/>
      <c r="B120" s="29" t="s">
        <v>133</v>
      </c>
      <c r="C120" s="30"/>
      <c r="D120" s="30"/>
      <c r="E120" s="30"/>
    </row>
    <row r="121" spans="1:5" s="15" customFormat="1" ht="84" hidden="1" customHeight="1" x14ac:dyDescent="0.3">
      <c r="A121" s="31"/>
      <c r="B121" s="29" t="s">
        <v>132</v>
      </c>
      <c r="C121" s="30"/>
      <c r="D121" s="30"/>
      <c r="E121" s="30"/>
    </row>
    <row r="122" spans="1:5" ht="50.25" customHeight="1" x14ac:dyDescent="0.3">
      <c r="A122" s="32" t="s">
        <v>131</v>
      </c>
      <c r="B122" s="33" t="s">
        <v>130</v>
      </c>
      <c r="C122" s="27">
        <f t="shared" ref="C122:E122" si="33">SUM(C123)</f>
        <v>0</v>
      </c>
      <c r="D122" s="27">
        <f t="shared" si="33"/>
        <v>0</v>
      </c>
      <c r="E122" s="27">
        <f t="shared" si="33"/>
        <v>8215</v>
      </c>
    </row>
    <row r="123" spans="1:5" s="15" customFormat="1" ht="48.75" hidden="1" customHeight="1" x14ac:dyDescent="0.3">
      <c r="A123" s="31"/>
      <c r="B123" s="29" t="s">
        <v>352</v>
      </c>
      <c r="C123" s="30"/>
      <c r="D123" s="30"/>
      <c r="E123" s="30">
        <v>8215</v>
      </c>
    </row>
    <row r="124" spans="1:5" ht="84" hidden="1" customHeight="1" x14ac:dyDescent="0.3">
      <c r="A124" s="32" t="s">
        <v>129</v>
      </c>
      <c r="B124" s="33" t="s">
        <v>128</v>
      </c>
      <c r="C124" s="27"/>
      <c r="D124" s="27"/>
      <c r="E124" s="27"/>
    </row>
    <row r="125" spans="1:5" ht="49.5" customHeight="1" x14ac:dyDescent="0.3">
      <c r="A125" s="32" t="s">
        <v>127</v>
      </c>
      <c r="B125" s="33" t="s">
        <v>126</v>
      </c>
      <c r="C125" s="27">
        <f t="shared" ref="C125:E125" si="34">SUM(C126:C126)</f>
        <v>6275</v>
      </c>
      <c r="D125" s="27">
        <f t="shared" si="34"/>
        <v>6275</v>
      </c>
      <c r="E125" s="27">
        <f t="shared" si="34"/>
        <v>6275</v>
      </c>
    </row>
    <row r="126" spans="1:5" s="15" customFormat="1" ht="65.25" customHeight="1" x14ac:dyDescent="0.3">
      <c r="A126" s="31"/>
      <c r="B126" s="29" t="s">
        <v>337</v>
      </c>
      <c r="C126" s="34">
        <v>6275</v>
      </c>
      <c r="D126" s="34">
        <v>6275</v>
      </c>
      <c r="E126" s="34">
        <v>6275</v>
      </c>
    </row>
    <row r="127" spans="1:5" s="15" customFormat="1" ht="87" customHeight="1" x14ac:dyDescent="0.3">
      <c r="A127" s="52" t="s">
        <v>347</v>
      </c>
      <c r="B127" s="54" t="s">
        <v>346</v>
      </c>
      <c r="C127" s="27">
        <f>C128+C129</f>
        <v>25531.38</v>
      </c>
      <c r="D127" s="27">
        <f t="shared" ref="D127:E127" si="35">D128+D129</f>
        <v>43050.71</v>
      </c>
      <c r="E127" s="27">
        <f t="shared" si="35"/>
        <v>0</v>
      </c>
    </row>
    <row r="128" spans="1:5" s="15" customFormat="1" ht="97.5" customHeight="1" x14ac:dyDescent="0.3">
      <c r="A128" s="55"/>
      <c r="B128" s="53" t="s">
        <v>333</v>
      </c>
      <c r="C128" s="30">
        <v>25531.38</v>
      </c>
      <c r="D128" s="30">
        <v>40035.71</v>
      </c>
      <c r="E128" s="30">
        <v>0</v>
      </c>
    </row>
    <row r="129" spans="1:5" s="15" customFormat="1" ht="123.75" customHeight="1" x14ac:dyDescent="0.3">
      <c r="A129" s="55"/>
      <c r="B129" s="53" t="s">
        <v>334</v>
      </c>
      <c r="C129" s="30">
        <v>0</v>
      </c>
      <c r="D129" s="30">
        <v>3015</v>
      </c>
      <c r="E129" s="30">
        <v>0</v>
      </c>
    </row>
    <row r="130" spans="1:5" ht="52.5" hidden="1" customHeight="1" x14ac:dyDescent="0.3">
      <c r="A130" s="32" t="s">
        <v>125</v>
      </c>
      <c r="B130" s="33" t="s">
        <v>124</v>
      </c>
      <c r="C130" s="27">
        <f t="shared" ref="C130:E130" si="36">SUM(C131:C132)</f>
        <v>0</v>
      </c>
      <c r="D130" s="27">
        <f t="shared" si="36"/>
        <v>0</v>
      </c>
      <c r="E130" s="27">
        <f t="shared" si="36"/>
        <v>0</v>
      </c>
    </row>
    <row r="131" spans="1:5" s="15" customFormat="1" ht="51" hidden="1" customHeight="1" x14ac:dyDescent="0.3">
      <c r="A131" s="31"/>
      <c r="B131" s="29" t="s">
        <v>123</v>
      </c>
      <c r="C131" s="30">
        <v>0</v>
      </c>
      <c r="D131" s="30">
        <v>0</v>
      </c>
      <c r="E131" s="30">
        <v>0</v>
      </c>
    </row>
    <row r="132" spans="1:5" s="15" customFormat="1" ht="93.75" hidden="1" customHeight="1" x14ac:dyDescent="0.3">
      <c r="A132" s="31"/>
      <c r="B132" s="29" t="s">
        <v>122</v>
      </c>
      <c r="C132" s="30">
        <v>0</v>
      </c>
      <c r="D132" s="30">
        <v>0</v>
      </c>
      <c r="E132" s="30">
        <v>0</v>
      </c>
    </row>
    <row r="133" spans="1:5" ht="56.25" customHeight="1" x14ac:dyDescent="0.3">
      <c r="A133" s="32" t="s">
        <v>121</v>
      </c>
      <c r="B133" s="33" t="s">
        <v>120</v>
      </c>
      <c r="C133" s="27">
        <v>190921.91</v>
      </c>
      <c r="D133" s="27">
        <v>0</v>
      </c>
      <c r="E133" s="27">
        <v>0</v>
      </c>
    </row>
    <row r="134" spans="1:5" ht="79.5" customHeight="1" x14ac:dyDescent="0.3">
      <c r="A134" s="32" t="s">
        <v>119</v>
      </c>
      <c r="B134" s="33" t="s">
        <v>118</v>
      </c>
      <c r="C134" s="27">
        <v>35.07</v>
      </c>
      <c r="D134" s="27">
        <v>0</v>
      </c>
      <c r="E134" s="27">
        <v>0</v>
      </c>
    </row>
    <row r="135" spans="1:5" ht="65.25" customHeight="1" x14ac:dyDescent="0.3">
      <c r="A135" s="32" t="s">
        <v>117</v>
      </c>
      <c r="B135" s="33" t="s">
        <v>116</v>
      </c>
      <c r="C135" s="27">
        <v>56889.8</v>
      </c>
      <c r="D135" s="27">
        <v>60901.8</v>
      </c>
      <c r="E135" s="27">
        <v>59903.3</v>
      </c>
    </row>
    <row r="136" spans="1:5" ht="39" customHeight="1" x14ac:dyDescent="0.3">
      <c r="A136" s="32" t="s">
        <v>115</v>
      </c>
      <c r="B136" s="33" t="s">
        <v>114</v>
      </c>
      <c r="C136" s="27">
        <v>3947.6</v>
      </c>
      <c r="D136" s="27">
        <v>7061</v>
      </c>
      <c r="E136" s="27">
        <v>7052</v>
      </c>
    </row>
    <row r="137" spans="1:5" ht="43.5" hidden="1" customHeight="1" x14ac:dyDescent="0.3">
      <c r="A137" s="32" t="s">
        <v>113</v>
      </c>
      <c r="B137" s="33" t="s">
        <v>112</v>
      </c>
      <c r="C137" s="24"/>
      <c r="D137" s="24"/>
      <c r="E137" s="24"/>
    </row>
    <row r="138" spans="1:5" ht="39" customHeight="1" x14ac:dyDescent="0.3">
      <c r="A138" s="32" t="s">
        <v>111</v>
      </c>
      <c r="B138" s="33" t="s">
        <v>110</v>
      </c>
      <c r="C138" s="27">
        <f t="shared" ref="C138:E138" si="37">SUM(C139:C143)</f>
        <v>30700</v>
      </c>
      <c r="D138" s="27">
        <f t="shared" si="37"/>
        <v>0</v>
      </c>
      <c r="E138" s="27">
        <f t="shared" si="37"/>
        <v>0</v>
      </c>
    </row>
    <row r="139" spans="1:5" s="15" customFormat="1" ht="36" customHeight="1" x14ac:dyDescent="0.3">
      <c r="A139" s="31"/>
      <c r="B139" s="29" t="s">
        <v>109</v>
      </c>
      <c r="C139" s="30">
        <v>20700</v>
      </c>
      <c r="D139" s="30">
        <v>0</v>
      </c>
      <c r="E139" s="30">
        <v>0</v>
      </c>
    </row>
    <row r="140" spans="1:5" s="15" customFormat="1" ht="81.75" customHeight="1" x14ac:dyDescent="0.3">
      <c r="A140" s="31"/>
      <c r="B140" s="53" t="s">
        <v>348</v>
      </c>
      <c r="C140" s="30">
        <v>10000</v>
      </c>
      <c r="D140" s="30">
        <v>0</v>
      </c>
      <c r="E140" s="30">
        <v>0</v>
      </c>
    </row>
    <row r="141" spans="1:5" s="15" customFormat="1" ht="26.25" hidden="1" customHeight="1" x14ac:dyDescent="0.3">
      <c r="A141" s="31"/>
      <c r="B141" s="29"/>
      <c r="C141" s="30"/>
      <c r="D141" s="30"/>
      <c r="E141" s="30"/>
    </row>
    <row r="142" spans="1:5" s="15" customFormat="1" ht="26.25" hidden="1" customHeight="1" x14ac:dyDescent="0.3">
      <c r="A142" s="31"/>
      <c r="B142" s="29"/>
      <c r="C142" s="34"/>
      <c r="D142" s="34"/>
      <c r="E142" s="34"/>
    </row>
    <row r="143" spans="1:5" s="15" customFormat="1" ht="26.25" hidden="1" customHeight="1" x14ac:dyDescent="0.3">
      <c r="A143" s="31"/>
      <c r="B143" s="29"/>
      <c r="C143" s="30"/>
      <c r="D143" s="30"/>
      <c r="E143" s="30"/>
    </row>
    <row r="144" spans="1:5" ht="39" hidden="1" customHeight="1" x14ac:dyDescent="0.3">
      <c r="A144" s="32" t="s">
        <v>108</v>
      </c>
      <c r="B144" s="33" t="s">
        <v>107</v>
      </c>
      <c r="C144" s="27"/>
      <c r="D144" s="27"/>
      <c r="E144" s="27"/>
    </row>
    <row r="145" spans="1:5" ht="33.75" customHeight="1" x14ac:dyDescent="0.3">
      <c r="A145" s="32" t="s">
        <v>106</v>
      </c>
      <c r="B145" s="33" t="s">
        <v>105</v>
      </c>
      <c r="C145" s="27">
        <f>SUM(C147:C149)</f>
        <v>204.23652000000001</v>
      </c>
      <c r="D145" s="27">
        <f t="shared" ref="D145:E145" si="38">SUM(D147:D149)</f>
        <v>5356</v>
      </c>
      <c r="E145" s="27">
        <f t="shared" si="38"/>
        <v>0</v>
      </c>
    </row>
    <row r="146" spans="1:5" s="15" customFormat="1" ht="27.75" hidden="1" customHeight="1" x14ac:dyDescent="0.3">
      <c r="A146" s="31"/>
      <c r="B146" s="29" t="s">
        <v>104</v>
      </c>
      <c r="C146" s="30"/>
      <c r="D146" s="30"/>
      <c r="E146" s="30"/>
    </row>
    <row r="147" spans="1:5" s="15" customFormat="1" ht="49.5" hidden="1" customHeight="1" x14ac:dyDescent="0.3">
      <c r="A147" s="31"/>
      <c r="B147" s="29" t="s">
        <v>103</v>
      </c>
      <c r="C147" s="30">
        <v>0</v>
      </c>
      <c r="D147" s="30">
        <v>0</v>
      </c>
      <c r="E147" s="30">
        <v>0</v>
      </c>
    </row>
    <row r="148" spans="1:5" s="15" customFormat="1" ht="35.25" customHeight="1" x14ac:dyDescent="0.3">
      <c r="A148" s="31"/>
      <c r="B148" s="29" t="s">
        <v>102</v>
      </c>
      <c r="C148" s="30">
        <v>204.23652000000001</v>
      </c>
      <c r="D148" s="30">
        <v>0</v>
      </c>
      <c r="E148" s="30">
        <v>0</v>
      </c>
    </row>
    <row r="149" spans="1:5" s="15" customFormat="1" ht="24" customHeight="1" x14ac:dyDescent="0.3">
      <c r="A149" s="31"/>
      <c r="B149" s="29" t="s">
        <v>73</v>
      </c>
      <c r="C149" s="34">
        <v>0</v>
      </c>
      <c r="D149" s="34">
        <v>5356</v>
      </c>
      <c r="E149" s="34">
        <v>0</v>
      </c>
    </row>
    <row r="150" spans="1:5" ht="39" customHeight="1" x14ac:dyDescent="0.3">
      <c r="A150" s="32" t="s">
        <v>101</v>
      </c>
      <c r="B150" s="33" t="s">
        <v>91</v>
      </c>
      <c r="C150" s="27">
        <f t="shared" ref="C150:E150" si="39">C151+C153+C155+C157+C159+C161</f>
        <v>499828.63</v>
      </c>
      <c r="D150" s="27">
        <f t="shared" si="39"/>
        <v>226386.46000000002</v>
      </c>
      <c r="E150" s="27">
        <f t="shared" si="39"/>
        <v>106807.56</v>
      </c>
    </row>
    <row r="151" spans="1:5" ht="30" hidden="1" customHeight="1" x14ac:dyDescent="0.3">
      <c r="A151" s="32" t="s">
        <v>100</v>
      </c>
      <c r="B151" s="33" t="s">
        <v>99</v>
      </c>
      <c r="C151" s="27">
        <f t="shared" ref="C151:E151" si="40">C152</f>
        <v>0</v>
      </c>
      <c r="D151" s="27">
        <f t="shared" si="40"/>
        <v>0</v>
      </c>
      <c r="E151" s="27">
        <f t="shared" si="40"/>
        <v>0</v>
      </c>
    </row>
    <row r="152" spans="1:5" s="15" customFormat="1" ht="24.75" hidden="1" customHeight="1" x14ac:dyDescent="0.3">
      <c r="A152" s="31"/>
      <c r="B152" s="29" t="s">
        <v>94</v>
      </c>
      <c r="C152" s="30"/>
      <c r="D152" s="30"/>
      <c r="E152" s="30"/>
    </row>
    <row r="153" spans="1:5" ht="37.5" customHeight="1" x14ac:dyDescent="0.3">
      <c r="A153" s="32" t="s">
        <v>98</v>
      </c>
      <c r="B153" s="33" t="s">
        <v>91</v>
      </c>
      <c r="C153" s="27">
        <f t="shared" ref="C153:E153" si="41">C154</f>
        <v>10459.5</v>
      </c>
      <c r="D153" s="27">
        <f t="shared" si="41"/>
        <v>0</v>
      </c>
      <c r="E153" s="27">
        <f t="shared" si="41"/>
        <v>0</v>
      </c>
    </row>
    <row r="154" spans="1:5" s="15" customFormat="1" ht="35.25" customHeight="1" x14ac:dyDescent="0.3">
      <c r="A154" s="31"/>
      <c r="B154" s="29" t="s">
        <v>96</v>
      </c>
      <c r="C154" s="30">
        <v>10459.5</v>
      </c>
      <c r="D154" s="30">
        <v>0</v>
      </c>
      <c r="E154" s="30">
        <v>0</v>
      </c>
    </row>
    <row r="155" spans="1:5" ht="36.75" customHeight="1" x14ac:dyDescent="0.3">
      <c r="A155" s="32" t="s">
        <v>97</v>
      </c>
      <c r="B155" s="33" t="s">
        <v>91</v>
      </c>
      <c r="C155" s="27">
        <f t="shared" ref="C155:E155" si="42">C156</f>
        <v>465483.32</v>
      </c>
      <c r="D155" s="27">
        <f t="shared" si="42"/>
        <v>124022</v>
      </c>
      <c r="E155" s="27">
        <f t="shared" si="42"/>
        <v>0</v>
      </c>
    </row>
    <row r="156" spans="1:5" s="15" customFormat="1" ht="35.25" customHeight="1" x14ac:dyDescent="0.3">
      <c r="A156" s="31"/>
      <c r="B156" s="29" t="s">
        <v>96</v>
      </c>
      <c r="C156" s="30">
        <v>465483.32</v>
      </c>
      <c r="D156" s="30">
        <v>124022</v>
      </c>
      <c r="E156" s="30">
        <v>0</v>
      </c>
    </row>
    <row r="157" spans="1:5" ht="27.75" hidden="1" customHeight="1" x14ac:dyDescent="0.3">
      <c r="A157" s="32" t="s">
        <v>95</v>
      </c>
      <c r="B157" s="33" t="s">
        <v>91</v>
      </c>
      <c r="C157" s="27">
        <f t="shared" ref="C157:E157" si="43">C158</f>
        <v>0</v>
      </c>
      <c r="D157" s="27">
        <f t="shared" si="43"/>
        <v>0</v>
      </c>
      <c r="E157" s="27">
        <f t="shared" si="43"/>
        <v>0</v>
      </c>
    </row>
    <row r="158" spans="1:5" s="15" customFormat="1" ht="24.75" hidden="1" customHeight="1" x14ac:dyDescent="0.3">
      <c r="A158" s="31"/>
      <c r="B158" s="29" t="s">
        <v>94</v>
      </c>
      <c r="C158" s="30"/>
      <c r="D158" s="30"/>
      <c r="E158" s="30"/>
    </row>
    <row r="159" spans="1:5" ht="33.75" customHeight="1" x14ac:dyDescent="0.3">
      <c r="A159" s="32" t="s">
        <v>93</v>
      </c>
      <c r="B159" s="33" t="s">
        <v>91</v>
      </c>
      <c r="C159" s="27">
        <f t="shared" ref="C159:E159" si="44">C160</f>
        <v>23885.81</v>
      </c>
      <c r="D159" s="27">
        <f t="shared" si="44"/>
        <v>102364.46</v>
      </c>
      <c r="E159" s="27">
        <f t="shared" si="44"/>
        <v>106807.56</v>
      </c>
    </row>
    <row r="160" spans="1:5" s="15" customFormat="1" ht="34.5" customHeight="1" x14ac:dyDescent="0.3">
      <c r="A160" s="31"/>
      <c r="B160" s="29" t="s">
        <v>90</v>
      </c>
      <c r="C160" s="30">
        <v>23885.81</v>
      </c>
      <c r="D160" s="30">
        <v>102364.46</v>
      </c>
      <c r="E160" s="30">
        <v>106807.56</v>
      </c>
    </row>
    <row r="161" spans="1:5" ht="27.75" hidden="1" customHeight="1" x14ac:dyDescent="0.3">
      <c r="A161" s="32" t="s">
        <v>92</v>
      </c>
      <c r="B161" s="33" t="s">
        <v>91</v>
      </c>
      <c r="C161" s="27">
        <f t="shared" ref="C161:E161" si="45">C162</f>
        <v>0</v>
      </c>
      <c r="D161" s="27">
        <f t="shared" si="45"/>
        <v>0</v>
      </c>
      <c r="E161" s="27">
        <f t="shared" si="45"/>
        <v>0</v>
      </c>
    </row>
    <row r="162" spans="1:5" s="15" customFormat="1" ht="24.75" hidden="1" customHeight="1" x14ac:dyDescent="0.3">
      <c r="A162" s="31"/>
      <c r="B162" s="29" t="s">
        <v>90</v>
      </c>
      <c r="C162" s="30"/>
      <c r="D162" s="30"/>
      <c r="E162" s="30"/>
    </row>
    <row r="163" spans="1:5" ht="24.75" customHeight="1" x14ac:dyDescent="0.3">
      <c r="A163" s="32" t="s">
        <v>89</v>
      </c>
      <c r="B163" s="26" t="s">
        <v>88</v>
      </c>
      <c r="C163" s="27">
        <f t="shared" ref="C163:E163" si="46">SUM(C164:C197)</f>
        <v>481805.01</v>
      </c>
      <c r="D163" s="27">
        <f t="shared" si="46"/>
        <v>379615.67000000004</v>
      </c>
      <c r="E163" s="27">
        <f t="shared" si="46"/>
        <v>502087.37999999995</v>
      </c>
    </row>
    <row r="164" spans="1:5" s="15" customFormat="1" ht="44.25" hidden="1" customHeight="1" x14ac:dyDescent="0.3">
      <c r="A164" s="31"/>
      <c r="B164" s="29" t="s">
        <v>87</v>
      </c>
      <c r="C164" s="34"/>
      <c r="D164" s="34"/>
      <c r="E164" s="34"/>
    </row>
    <row r="165" spans="1:5" s="15" customFormat="1" ht="38.25" customHeight="1" x14ac:dyDescent="0.3">
      <c r="A165" s="31"/>
      <c r="B165" s="29" t="s">
        <v>86</v>
      </c>
      <c r="C165" s="34">
        <v>0</v>
      </c>
      <c r="D165" s="34">
        <v>0</v>
      </c>
      <c r="E165" s="34">
        <v>9404</v>
      </c>
    </row>
    <row r="166" spans="1:5" s="15" customFormat="1" ht="48.75" customHeight="1" x14ac:dyDescent="0.3">
      <c r="A166" s="31"/>
      <c r="B166" s="29" t="s">
        <v>85</v>
      </c>
      <c r="C166" s="34">
        <v>0</v>
      </c>
      <c r="D166" s="34">
        <v>0</v>
      </c>
      <c r="E166" s="34">
        <v>6116</v>
      </c>
    </row>
    <row r="167" spans="1:5" s="15" customFormat="1" ht="84" hidden="1" customHeight="1" x14ac:dyDescent="0.3">
      <c r="A167" s="31"/>
      <c r="B167" s="29" t="s">
        <v>84</v>
      </c>
      <c r="C167" s="34"/>
      <c r="D167" s="34"/>
      <c r="E167" s="34"/>
    </row>
    <row r="168" spans="1:5" s="15" customFormat="1" ht="84" customHeight="1" x14ac:dyDescent="0.3">
      <c r="A168" s="31"/>
      <c r="B168" s="29" t="s">
        <v>83</v>
      </c>
      <c r="C168" s="34">
        <v>19042</v>
      </c>
      <c r="D168" s="34">
        <v>0</v>
      </c>
      <c r="E168" s="34">
        <v>0</v>
      </c>
    </row>
    <row r="169" spans="1:5" s="15" customFormat="1" ht="47.25" customHeight="1" x14ac:dyDescent="0.3">
      <c r="A169" s="31"/>
      <c r="B169" s="29" t="s">
        <v>82</v>
      </c>
      <c r="C169" s="34">
        <v>7163.5</v>
      </c>
      <c r="D169" s="34">
        <v>0</v>
      </c>
      <c r="E169" s="34">
        <v>0</v>
      </c>
    </row>
    <row r="170" spans="1:5" s="15" customFormat="1" ht="64.5" customHeight="1" x14ac:dyDescent="0.3">
      <c r="A170" s="31"/>
      <c r="B170" s="29" t="s">
        <v>81</v>
      </c>
      <c r="C170" s="34">
        <v>1547.79</v>
      </c>
      <c r="D170" s="34">
        <v>830.22</v>
      </c>
      <c r="E170" s="34">
        <v>863.43</v>
      </c>
    </row>
    <row r="171" spans="1:5" s="15" customFormat="1" ht="53.25" customHeight="1" x14ac:dyDescent="0.3">
      <c r="A171" s="31"/>
      <c r="B171" s="29" t="s">
        <v>80</v>
      </c>
      <c r="C171" s="34">
        <v>7849</v>
      </c>
      <c r="D171" s="34">
        <v>7849</v>
      </c>
      <c r="E171" s="34">
        <v>7849</v>
      </c>
    </row>
    <row r="172" spans="1:5" s="15" customFormat="1" ht="63.75" customHeight="1" x14ac:dyDescent="0.3">
      <c r="A172" s="31"/>
      <c r="B172" s="29" t="s">
        <v>79</v>
      </c>
      <c r="C172" s="34">
        <v>0</v>
      </c>
      <c r="D172" s="34">
        <v>4085</v>
      </c>
      <c r="E172" s="34">
        <v>3270</v>
      </c>
    </row>
    <row r="173" spans="1:5" s="15" customFormat="1" ht="25.5" customHeight="1" x14ac:dyDescent="0.3">
      <c r="A173" s="31"/>
      <c r="B173" s="29" t="s">
        <v>78</v>
      </c>
      <c r="C173" s="34">
        <v>7079.46</v>
      </c>
      <c r="D173" s="34">
        <v>79192</v>
      </c>
      <c r="E173" s="34">
        <v>150792.46</v>
      </c>
    </row>
    <row r="174" spans="1:5" s="15" customFormat="1" ht="33" customHeight="1" x14ac:dyDescent="0.3">
      <c r="A174" s="31"/>
      <c r="B174" s="29" t="s">
        <v>77</v>
      </c>
      <c r="C174" s="34">
        <v>6089</v>
      </c>
      <c r="D174" s="34">
        <v>6089</v>
      </c>
      <c r="E174" s="34">
        <v>6089</v>
      </c>
    </row>
    <row r="175" spans="1:5" s="15" customFormat="1" ht="65.25" customHeight="1" x14ac:dyDescent="0.3">
      <c r="A175" s="31"/>
      <c r="B175" s="29" t="s">
        <v>76</v>
      </c>
      <c r="C175" s="34">
        <v>59341.2</v>
      </c>
      <c r="D175" s="34">
        <v>159022.45000000001</v>
      </c>
      <c r="E175" s="34">
        <v>159022.45000000001</v>
      </c>
    </row>
    <row r="176" spans="1:5" s="15" customFormat="1" ht="50.25" customHeight="1" x14ac:dyDescent="0.3">
      <c r="A176" s="31"/>
      <c r="B176" s="29" t="s">
        <v>75</v>
      </c>
      <c r="C176" s="34">
        <v>0</v>
      </c>
      <c r="D176" s="34">
        <v>40040</v>
      </c>
      <c r="E176" s="34">
        <v>18480</v>
      </c>
    </row>
    <row r="177" spans="1:5" s="15" customFormat="1" ht="25.5" hidden="1" customHeight="1" x14ac:dyDescent="0.3">
      <c r="A177" s="31"/>
      <c r="B177" s="29" t="s">
        <v>74</v>
      </c>
      <c r="C177" s="34"/>
      <c r="D177" s="34"/>
      <c r="E177" s="34"/>
    </row>
    <row r="178" spans="1:5" s="15" customFormat="1" ht="28.5" hidden="1" customHeight="1" x14ac:dyDescent="0.3">
      <c r="A178" s="31"/>
      <c r="B178" s="29" t="s">
        <v>72</v>
      </c>
      <c r="C178" s="34"/>
      <c r="D178" s="34"/>
      <c r="E178" s="34"/>
    </row>
    <row r="179" spans="1:5" s="15" customFormat="1" ht="49.5" customHeight="1" x14ac:dyDescent="0.3">
      <c r="A179" s="31"/>
      <c r="B179" s="29" t="s">
        <v>71</v>
      </c>
      <c r="C179" s="34">
        <v>58413</v>
      </c>
      <c r="D179" s="34">
        <v>44965</v>
      </c>
      <c r="E179" s="34">
        <v>46346</v>
      </c>
    </row>
    <row r="180" spans="1:5" s="15" customFormat="1" ht="44.25" hidden="1" customHeight="1" x14ac:dyDescent="0.3">
      <c r="A180" s="31"/>
      <c r="B180" s="29" t="s">
        <v>70</v>
      </c>
      <c r="C180" s="34"/>
      <c r="D180" s="34"/>
      <c r="E180" s="34"/>
    </row>
    <row r="181" spans="1:5" s="15" customFormat="1" ht="49.5" customHeight="1" x14ac:dyDescent="0.3">
      <c r="A181" s="31"/>
      <c r="B181" s="29" t="s">
        <v>69</v>
      </c>
      <c r="C181" s="34">
        <v>1856</v>
      </c>
      <c r="D181" s="34">
        <v>3360</v>
      </c>
      <c r="E181" s="34">
        <v>1680</v>
      </c>
    </row>
    <row r="182" spans="1:5" s="15" customFormat="1" ht="26.25" customHeight="1" x14ac:dyDescent="0.3">
      <c r="A182" s="31"/>
      <c r="B182" s="29" t="s">
        <v>68</v>
      </c>
      <c r="C182" s="34">
        <v>179513.49</v>
      </c>
      <c r="D182" s="34">
        <v>0</v>
      </c>
      <c r="E182" s="34">
        <v>0</v>
      </c>
    </row>
    <row r="183" spans="1:5" s="15" customFormat="1" ht="60" hidden="1" customHeight="1" x14ac:dyDescent="0.3">
      <c r="A183" s="31"/>
      <c r="B183" s="29" t="s">
        <v>67</v>
      </c>
      <c r="C183" s="34"/>
      <c r="D183" s="34"/>
      <c r="E183" s="34"/>
    </row>
    <row r="184" spans="1:5" s="15" customFormat="1" ht="50.25" customHeight="1" x14ac:dyDescent="0.3">
      <c r="A184" s="31"/>
      <c r="B184" s="29" t="s">
        <v>66</v>
      </c>
      <c r="C184" s="34">
        <v>70584</v>
      </c>
      <c r="D184" s="34">
        <v>0</v>
      </c>
      <c r="E184" s="34">
        <v>0</v>
      </c>
    </row>
    <row r="185" spans="1:5" s="15" customFormat="1" ht="110.25" customHeight="1" x14ac:dyDescent="0.3">
      <c r="A185" s="31"/>
      <c r="B185" s="29" t="s">
        <v>65</v>
      </c>
      <c r="C185" s="34">
        <v>170</v>
      </c>
      <c r="D185" s="34">
        <v>0</v>
      </c>
      <c r="E185" s="34">
        <v>0</v>
      </c>
    </row>
    <row r="186" spans="1:5" s="15" customFormat="1" ht="25.5" hidden="1" customHeight="1" x14ac:dyDescent="0.3">
      <c r="A186" s="31"/>
      <c r="B186" s="29" t="s">
        <v>64</v>
      </c>
      <c r="C186" s="34"/>
      <c r="D186" s="34"/>
      <c r="E186" s="34"/>
    </row>
    <row r="187" spans="1:5" s="15" customFormat="1" ht="29.25" hidden="1" customHeight="1" x14ac:dyDescent="0.3">
      <c r="A187" s="31"/>
      <c r="B187" s="29" t="s">
        <v>63</v>
      </c>
      <c r="C187" s="34"/>
      <c r="D187" s="34"/>
      <c r="E187" s="34"/>
    </row>
    <row r="188" spans="1:5" s="15" customFormat="1" ht="24.75" hidden="1" customHeight="1" x14ac:dyDescent="0.3">
      <c r="A188" s="31"/>
      <c r="B188" s="29" t="s">
        <v>62</v>
      </c>
      <c r="C188" s="34"/>
      <c r="D188" s="34"/>
      <c r="E188" s="34"/>
    </row>
    <row r="189" spans="1:5" s="15" customFormat="1" ht="82.5" hidden="1" customHeight="1" x14ac:dyDescent="0.3">
      <c r="A189" s="31"/>
      <c r="B189" s="29" t="s">
        <v>61</v>
      </c>
      <c r="C189" s="34"/>
      <c r="D189" s="34"/>
      <c r="E189" s="34"/>
    </row>
    <row r="190" spans="1:5" s="15" customFormat="1" ht="82.5" hidden="1" customHeight="1" x14ac:dyDescent="0.3">
      <c r="A190" s="31"/>
      <c r="B190" s="29" t="s">
        <v>60</v>
      </c>
      <c r="C190" s="34"/>
      <c r="D190" s="34"/>
      <c r="E190" s="34"/>
    </row>
    <row r="191" spans="1:5" s="15" customFormat="1" ht="43.5" hidden="1" customHeight="1" x14ac:dyDescent="0.3">
      <c r="A191" s="31"/>
      <c r="B191" s="29" t="s">
        <v>59</v>
      </c>
      <c r="C191" s="34"/>
      <c r="D191" s="34"/>
      <c r="E191" s="34"/>
    </row>
    <row r="192" spans="1:5" s="15" customFormat="1" ht="79.5" customHeight="1" x14ac:dyDescent="0.3">
      <c r="A192" s="31"/>
      <c r="B192" s="29" t="s">
        <v>349</v>
      </c>
      <c r="C192" s="34">
        <v>39954</v>
      </c>
      <c r="D192" s="34">
        <v>34183</v>
      </c>
      <c r="E192" s="34">
        <v>34183</v>
      </c>
    </row>
    <row r="193" spans="1:5" s="15" customFormat="1" ht="23.25" customHeight="1" x14ac:dyDescent="0.3">
      <c r="A193" s="31"/>
      <c r="B193" s="29" t="s">
        <v>58</v>
      </c>
      <c r="C193" s="34">
        <v>10277.57</v>
      </c>
      <c r="D193" s="34">
        <v>0</v>
      </c>
      <c r="E193" s="34">
        <v>0</v>
      </c>
    </row>
    <row r="194" spans="1:5" s="15" customFormat="1" ht="29.25" hidden="1" customHeight="1" x14ac:dyDescent="0.3">
      <c r="A194" s="31"/>
      <c r="B194" s="29" t="s">
        <v>57</v>
      </c>
      <c r="C194" s="34"/>
      <c r="D194" s="34"/>
      <c r="E194" s="34"/>
    </row>
    <row r="195" spans="1:5" s="15" customFormat="1" ht="64.5" customHeight="1" x14ac:dyDescent="0.3">
      <c r="A195" s="31"/>
      <c r="B195" s="29" t="s">
        <v>56</v>
      </c>
      <c r="C195" s="34">
        <v>12925</v>
      </c>
      <c r="D195" s="34">
        <v>0</v>
      </c>
      <c r="E195" s="34">
        <v>0</v>
      </c>
    </row>
    <row r="196" spans="1:5" s="15" customFormat="1" ht="52.5" customHeight="1" x14ac:dyDescent="0.3">
      <c r="A196" s="31"/>
      <c r="B196" s="29" t="s">
        <v>55</v>
      </c>
      <c r="C196" s="34">
        <v>0</v>
      </c>
      <c r="D196" s="34">
        <v>0</v>
      </c>
      <c r="E196" s="34">
        <v>57992.04</v>
      </c>
    </row>
    <row r="197" spans="1:5" ht="5.7" hidden="1" customHeight="1" x14ac:dyDescent="0.3"/>
    <row r="198" spans="1:5" s="7" customFormat="1" ht="35.25" customHeight="1" x14ac:dyDescent="0.3">
      <c r="A198" s="4" t="s">
        <v>54</v>
      </c>
      <c r="B198" s="8" t="s">
        <v>53</v>
      </c>
      <c r="C198" s="6">
        <f t="shared" ref="C198:E198" si="47">C199+C202+C215+C218+C219+C220+C221+C222+C223+C224</f>
        <v>1913465</v>
      </c>
      <c r="D198" s="6">
        <f t="shared" si="47"/>
        <v>1905113</v>
      </c>
      <c r="E198" s="6">
        <f t="shared" si="47"/>
        <v>1926357</v>
      </c>
    </row>
    <row r="199" spans="1:5" ht="51" customHeight="1" x14ac:dyDescent="0.3">
      <c r="A199" s="9" t="s">
        <v>52</v>
      </c>
      <c r="B199" s="23" t="s">
        <v>51</v>
      </c>
      <c r="C199" s="11">
        <f t="shared" ref="C199:E199" si="48">SUM(C200:C201)</f>
        <v>60073</v>
      </c>
      <c r="D199" s="11">
        <f t="shared" si="48"/>
        <v>62965</v>
      </c>
      <c r="E199" s="11">
        <f t="shared" si="48"/>
        <v>65096</v>
      </c>
    </row>
    <row r="200" spans="1:5" s="15" customFormat="1" ht="33.75" customHeight="1" x14ac:dyDescent="0.3">
      <c r="A200" s="12"/>
      <c r="B200" s="35" t="s">
        <v>50</v>
      </c>
      <c r="C200" s="30">
        <v>54701</v>
      </c>
      <c r="D200" s="30">
        <v>57593</v>
      </c>
      <c r="E200" s="30">
        <v>59724</v>
      </c>
    </row>
    <row r="201" spans="1:5" s="15" customFormat="1" ht="33.75" customHeight="1" x14ac:dyDescent="0.3">
      <c r="A201" s="41"/>
      <c r="B201" s="42" t="s">
        <v>49</v>
      </c>
      <c r="C201" s="43">
        <v>5372</v>
      </c>
      <c r="D201" s="43">
        <v>5372</v>
      </c>
      <c r="E201" s="43">
        <v>5372</v>
      </c>
    </row>
    <row r="202" spans="1:5" ht="41.25" customHeight="1" x14ac:dyDescent="0.3">
      <c r="A202" s="9" t="s">
        <v>48</v>
      </c>
      <c r="B202" s="47" t="s">
        <v>47</v>
      </c>
      <c r="C202" s="11">
        <f t="shared" ref="C202:E202" si="49">SUM(C203:C214)</f>
        <v>31389</v>
      </c>
      <c r="D202" s="11">
        <f t="shared" si="49"/>
        <v>31472</v>
      </c>
      <c r="E202" s="11">
        <f t="shared" si="49"/>
        <v>31475</v>
      </c>
    </row>
    <row r="203" spans="1:5" s="15" customFormat="1" ht="48.75" customHeight="1" x14ac:dyDescent="0.3">
      <c r="A203" s="12"/>
      <c r="B203" s="48" t="s">
        <v>46</v>
      </c>
      <c r="C203" s="14">
        <v>1564</v>
      </c>
      <c r="D203" s="14">
        <v>1564</v>
      </c>
      <c r="E203" s="14">
        <v>1564</v>
      </c>
    </row>
    <row r="204" spans="1:5" s="15" customFormat="1" ht="14.25" hidden="1" customHeight="1" x14ac:dyDescent="0.3">
      <c r="A204" s="12"/>
      <c r="B204" s="48" t="s">
        <v>45</v>
      </c>
      <c r="C204" s="14"/>
      <c r="D204" s="14"/>
      <c r="E204" s="14"/>
    </row>
    <row r="205" spans="1:5" s="15" customFormat="1" ht="14.25" hidden="1" customHeight="1" x14ac:dyDescent="0.3">
      <c r="A205" s="12"/>
      <c r="B205" s="49" t="s">
        <v>44</v>
      </c>
      <c r="C205" s="14"/>
      <c r="D205" s="14"/>
      <c r="E205" s="14"/>
    </row>
    <row r="206" spans="1:5" s="15" customFormat="1" ht="69.75" customHeight="1" x14ac:dyDescent="0.3">
      <c r="A206" s="12"/>
      <c r="B206" s="48" t="s">
        <v>335</v>
      </c>
      <c r="C206" s="14">
        <v>6545</v>
      </c>
      <c r="D206" s="14">
        <v>6545</v>
      </c>
      <c r="E206" s="14">
        <v>6545</v>
      </c>
    </row>
    <row r="207" spans="1:5" s="15" customFormat="1" ht="63.75" customHeight="1" x14ac:dyDescent="0.3">
      <c r="A207" s="44"/>
      <c r="B207" s="45" t="s">
        <v>43</v>
      </c>
      <c r="C207" s="46">
        <v>5053</v>
      </c>
      <c r="D207" s="46">
        <v>5007</v>
      </c>
      <c r="E207" s="46">
        <v>5010</v>
      </c>
    </row>
    <row r="208" spans="1:5" s="15" customFormat="1" ht="66" customHeight="1" x14ac:dyDescent="0.3">
      <c r="A208" s="12"/>
      <c r="B208" s="35" t="s">
        <v>42</v>
      </c>
      <c r="C208" s="14">
        <v>268</v>
      </c>
      <c r="D208" s="14">
        <v>268</v>
      </c>
      <c r="E208" s="14">
        <v>268</v>
      </c>
    </row>
    <row r="209" spans="1:5" s="15" customFormat="1" ht="37.5" customHeight="1" x14ac:dyDescent="0.3">
      <c r="A209" s="12"/>
      <c r="B209" s="35" t="s">
        <v>41</v>
      </c>
      <c r="C209" s="14">
        <v>10823</v>
      </c>
      <c r="D209" s="14">
        <v>10823</v>
      </c>
      <c r="E209" s="14">
        <v>10823</v>
      </c>
    </row>
    <row r="210" spans="1:5" s="15" customFormat="1" ht="51" customHeight="1" x14ac:dyDescent="0.3">
      <c r="A210" s="12"/>
      <c r="B210" s="35" t="s">
        <v>40</v>
      </c>
      <c r="C210" s="14">
        <v>662</v>
      </c>
      <c r="D210" s="14">
        <v>662</v>
      </c>
      <c r="E210" s="14">
        <v>662</v>
      </c>
    </row>
    <row r="211" spans="1:5" s="15" customFormat="1" ht="185.25" customHeight="1" x14ac:dyDescent="0.3">
      <c r="A211" s="12"/>
      <c r="B211" s="35" t="s">
        <v>39</v>
      </c>
      <c r="C211" s="14">
        <v>1912</v>
      </c>
      <c r="D211" s="14">
        <v>1912</v>
      </c>
      <c r="E211" s="14">
        <v>1912</v>
      </c>
    </row>
    <row r="212" spans="1:5" s="15" customFormat="1" ht="81.75" customHeight="1" x14ac:dyDescent="0.3">
      <c r="A212" s="12"/>
      <c r="B212" s="35" t="s">
        <v>336</v>
      </c>
      <c r="C212" s="14">
        <v>0</v>
      </c>
      <c r="D212" s="14">
        <v>129</v>
      </c>
      <c r="E212" s="14">
        <v>129</v>
      </c>
    </row>
    <row r="213" spans="1:5" s="15" customFormat="1" ht="153.75" customHeight="1" x14ac:dyDescent="0.3">
      <c r="A213" s="12"/>
      <c r="B213" s="35" t="s">
        <v>38</v>
      </c>
      <c r="C213" s="14">
        <v>2867</v>
      </c>
      <c r="D213" s="14">
        <v>2867</v>
      </c>
      <c r="E213" s="14">
        <v>2867</v>
      </c>
    </row>
    <row r="214" spans="1:5" s="15" customFormat="1" ht="81.75" customHeight="1" x14ac:dyDescent="0.3">
      <c r="A214" s="12"/>
      <c r="B214" s="35" t="s">
        <v>338</v>
      </c>
      <c r="C214" s="14">
        <v>1695</v>
      </c>
      <c r="D214" s="14">
        <v>1695</v>
      </c>
      <c r="E214" s="14">
        <v>1695</v>
      </c>
    </row>
    <row r="215" spans="1:5" ht="81.75" customHeight="1" x14ac:dyDescent="0.3">
      <c r="A215" s="9" t="s">
        <v>37</v>
      </c>
      <c r="B215" s="23" t="s">
        <v>35</v>
      </c>
      <c r="C215" s="11">
        <f t="shared" ref="C215:E215" si="50">SUM(C216:C217)</f>
        <v>38957</v>
      </c>
      <c r="D215" s="11">
        <f t="shared" si="50"/>
        <v>38957</v>
      </c>
      <c r="E215" s="11">
        <f t="shared" si="50"/>
        <v>38957</v>
      </c>
    </row>
    <row r="216" spans="1:5" s="15" customFormat="1" ht="81.599999999999994" customHeight="1" x14ac:dyDescent="0.3">
      <c r="A216" s="12" t="s">
        <v>36</v>
      </c>
      <c r="B216" s="35" t="s">
        <v>35</v>
      </c>
      <c r="C216" s="14">
        <v>36794</v>
      </c>
      <c r="D216" s="14">
        <v>36794</v>
      </c>
      <c r="E216" s="14">
        <v>36794</v>
      </c>
    </row>
    <row r="217" spans="1:5" s="15" customFormat="1" ht="82.5" customHeight="1" x14ac:dyDescent="0.3">
      <c r="A217" s="12" t="s">
        <v>34</v>
      </c>
      <c r="B217" s="35" t="s">
        <v>33</v>
      </c>
      <c r="C217" s="14">
        <v>2163</v>
      </c>
      <c r="D217" s="14">
        <v>2163</v>
      </c>
      <c r="E217" s="14">
        <v>2163</v>
      </c>
    </row>
    <row r="218" spans="1:5" ht="65.25" customHeight="1" x14ac:dyDescent="0.3">
      <c r="A218" s="9" t="s">
        <v>32</v>
      </c>
      <c r="B218" s="23" t="s">
        <v>31</v>
      </c>
      <c r="C218" s="27">
        <v>32994</v>
      </c>
      <c r="D218" s="27">
        <v>22496</v>
      </c>
      <c r="E218" s="27">
        <v>42492</v>
      </c>
    </row>
    <row r="219" spans="1:5" ht="66.75" customHeight="1" x14ac:dyDescent="0.3">
      <c r="A219" s="9" t="s">
        <v>30</v>
      </c>
      <c r="B219" s="23" t="s">
        <v>29</v>
      </c>
      <c r="C219" s="27">
        <v>1</v>
      </c>
      <c r="D219" s="27">
        <v>941</v>
      </c>
      <c r="E219" s="27">
        <v>55</v>
      </c>
    </row>
    <row r="220" spans="1:5" ht="42" hidden="1" customHeight="1" x14ac:dyDescent="0.3">
      <c r="A220" s="9" t="s">
        <v>28</v>
      </c>
      <c r="B220" s="23" t="s">
        <v>27</v>
      </c>
      <c r="C220" s="27"/>
      <c r="D220" s="27"/>
      <c r="E220" s="27"/>
    </row>
    <row r="221" spans="1:5" ht="42" hidden="1" customHeight="1" x14ac:dyDescent="0.3">
      <c r="A221" s="9" t="s">
        <v>26</v>
      </c>
      <c r="B221" s="23" t="s">
        <v>25</v>
      </c>
      <c r="C221" s="27"/>
      <c r="D221" s="27"/>
      <c r="E221" s="27"/>
    </row>
    <row r="222" spans="1:5" ht="67.5" customHeight="1" x14ac:dyDescent="0.3">
      <c r="A222" s="9" t="s">
        <v>24</v>
      </c>
      <c r="B222" s="23" t="s">
        <v>23</v>
      </c>
      <c r="C222" s="27">
        <v>45622</v>
      </c>
      <c r="D222" s="27">
        <v>45622</v>
      </c>
      <c r="E222" s="27">
        <v>45622</v>
      </c>
    </row>
    <row r="223" spans="1:5" ht="39.75" customHeight="1" x14ac:dyDescent="0.3">
      <c r="A223" s="9" t="s">
        <v>22</v>
      </c>
      <c r="B223" s="23" t="s">
        <v>21</v>
      </c>
      <c r="C223" s="27">
        <v>1769</v>
      </c>
      <c r="D223" s="27">
        <v>0</v>
      </c>
      <c r="E223" s="27">
        <v>0</v>
      </c>
    </row>
    <row r="224" spans="1:5" ht="31.5" customHeight="1" x14ac:dyDescent="0.3">
      <c r="A224" s="9" t="s">
        <v>20</v>
      </c>
      <c r="B224" s="23" t="s">
        <v>19</v>
      </c>
      <c r="C224" s="27">
        <f t="shared" ref="C224:E224" si="51">SUM(C225:C227)</f>
        <v>1702660</v>
      </c>
      <c r="D224" s="27">
        <f t="shared" si="51"/>
        <v>1702660</v>
      </c>
      <c r="E224" s="27">
        <f t="shared" si="51"/>
        <v>1702660</v>
      </c>
    </row>
    <row r="225" spans="1:5" s="15" customFormat="1" ht="168.75" customHeight="1" x14ac:dyDescent="0.3">
      <c r="A225" s="12"/>
      <c r="B225" s="35" t="s">
        <v>325</v>
      </c>
      <c r="C225" s="30">
        <v>1040329</v>
      </c>
      <c r="D225" s="30">
        <v>1040329</v>
      </c>
      <c r="E225" s="30">
        <v>1040329</v>
      </c>
    </row>
    <row r="226" spans="1:5" s="36" customFormat="1" ht="125.25" customHeight="1" x14ac:dyDescent="0.3">
      <c r="A226" s="12"/>
      <c r="B226" s="35" t="s">
        <v>326</v>
      </c>
      <c r="C226" s="30">
        <v>655123</v>
      </c>
      <c r="D226" s="30">
        <v>655123</v>
      </c>
      <c r="E226" s="30">
        <v>655123</v>
      </c>
    </row>
    <row r="227" spans="1:5" s="36" customFormat="1" ht="143.25" customHeight="1" x14ac:dyDescent="0.3">
      <c r="A227" s="12"/>
      <c r="B227" s="35" t="s">
        <v>327</v>
      </c>
      <c r="C227" s="30">
        <v>7208</v>
      </c>
      <c r="D227" s="30">
        <v>7208</v>
      </c>
      <c r="E227" s="30">
        <v>7208</v>
      </c>
    </row>
    <row r="228" spans="1:5" s="7" customFormat="1" ht="27" customHeight="1" x14ac:dyDescent="0.3">
      <c r="A228" s="4" t="s">
        <v>18</v>
      </c>
      <c r="B228" s="8" t="s">
        <v>17</v>
      </c>
      <c r="C228" s="6">
        <f t="shared" ref="C228:E228" si="52">C229+C230+C231</f>
        <v>2000</v>
      </c>
      <c r="D228" s="6">
        <f t="shared" si="52"/>
        <v>2000</v>
      </c>
      <c r="E228" s="6">
        <f t="shared" si="52"/>
        <v>2000</v>
      </c>
    </row>
    <row r="229" spans="1:5" ht="40.5" hidden="1" customHeight="1" x14ac:dyDescent="0.3">
      <c r="A229" s="9" t="s">
        <v>16</v>
      </c>
      <c r="B229" s="23" t="s">
        <v>15</v>
      </c>
      <c r="C229" s="11"/>
      <c r="D229" s="11"/>
      <c r="E229" s="11"/>
    </row>
    <row r="230" spans="1:5" ht="29.25" hidden="1" customHeight="1" x14ac:dyDescent="0.3">
      <c r="A230" s="9" t="s">
        <v>14</v>
      </c>
      <c r="B230" s="23" t="s">
        <v>13</v>
      </c>
      <c r="C230" s="11"/>
      <c r="D230" s="11"/>
      <c r="E230" s="11"/>
    </row>
    <row r="231" spans="1:5" ht="33.75" customHeight="1" x14ac:dyDescent="0.3">
      <c r="A231" s="9" t="s">
        <v>12</v>
      </c>
      <c r="B231" s="23" t="s">
        <v>11</v>
      </c>
      <c r="C231" s="11">
        <f t="shared" ref="C231:E231" si="53">SUM(C232:C234)</f>
        <v>2000</v>
      </c>
      <c r="D231" s="11">
        <f t="shared" si="53"/>
        <v>2000</v>
      </c>
      <c r="E231" s="11">
        <f t="shared" si="53"/>
        <v>2000</v>
      </c>
    </row>
    <row r="232" spans="1:5" s="15" customFormat="1" ht="32.25" hidden="1" customHeight="1" x14ac:dyDescent="0.3">
      <c r="A232" s="12"/>
      <c r="B232" s="35" t="s">
        <v>10</v>
      </c>
      <c r="C232" s="14">
        <v>0</v>
      </c>
      <c r="D232" s="14">
        <v>0</v>
      </c>
      <c r="E232" s="14">
        <v>0</v>
      </c>
    </row>
    <row r="233" spans="1:5" s="15" customFormat="1" ht="32.25" customHeight="1" x14ac:dyDescent="0.3">
      <c r="A233" s="12"/>
      <c r="B233" s="35" t="s">
        <v>329</v>
      </c>
      <c r="C233" s="14">
        <v>2000</v>
      </c>
      <c r="D233" s="14">
        <v>2000</v>
      </c>
      <c r="E233" s="14">
        <v>2000</v>
      </c>
    </row>
    <row r="234" spans="1:5" s="15" customFormat="1" ht="27.75" hidden="1" customHeight="1" x14ac:dyDescent="0.3">
      <c r="A234" s="12"/>
      <c r="B234" s="35" t="s">
        <v>9</v>
      </c>
      <c r="C234" s="14"/>
      <c r="D234" s="14"/>
      <c r="E234" s="14"/>
    </row>
    <row r="235" spans="1:5" s="7" customFormat="1" ht="34.5" hidden="1" customHeight="1" x14ac:dyDescent="0.3">
      <c r="A235" s="37" t="s">
        <v>8</v>
      </c>
      <c r="B235" s="38" t="s">
        <v>7</v>
      </c>
      <c r="C235" s="6"/>
      <c r="D235" s="6"/>
      <c r="E235" s="6"/>
    </row>
    <row r="236" spans="1:5" s="7" customFormat="1" ht="21.75" hidden="1" customHeight="1" x14ac:dyDescent="0.3">
      <c r="A236" s="37" t="s">
        <v>6</v>
      </c>
      <c r="B236" s="38" t="s">
        <v>5</v>
      </c>
      <c r="C236" s="6"/>
      <c r="D236" s="6"/>
      <c r="E236" s="6"/>
    </row>
    <row r="237" spans="1:5" s="7" customFormat="1" ht="41.25" hidden="1" customHeight="1" x14ac:dyDescent="0.3">
      <c r="A237" s="4" t="s">
        <v>4</v>
      </c>
      <c r="B237" s="8" t="s">
        <v>3</v>
      </c>
      <c r="C237" s="6"/>
      <c r="D237" s="6"/>
      <c r="E237" s="6"/>
    </row>
    <row r="238" spans="1:5" s="7" customFormat="1" ht="33" hidden="1" customHeight="1" x14ac:dyDescent="0.3">
      <c r="A238" s="4" t="s">
        <v>2</v>
      </c>
      <c r="B238" s="8" t="s">
        <v>1</v>
      </c>
      <c r="C238" s="6"/>
      <c r="D238" s="6"/>
      <c r="E238" s="6"/>
    </row>
    <row r="239" spans="1:5" s="7" customFormat="1" ht="25.5" customHeight="1" x14ac:dyDescent="0.3">
      <c r="A239" s="22"/>
      <c r="B239" s="5" t="s">
        <v>0</v>
      </c>
      <c r="C239" s="6">
        <f t="shared" ref="C239:E239" si="54">C16+C105</f>
        <v>7147916.3890700005</v>
      </c>
      <c r="D239" s="6">
        <f t="shared" si="54"/>
        <v>5876010.4105599998</v>
      </c>
      <c r="E239" s="6">
        <f t="shared" si="54"/>
        <v>5812841.6150000002</v>
      </c>
    </row>
    <row r="240" spans="1:5" ht="13.5" customHeight="1" x14ac:dyDescent="0.3">
      <c r="E240" s="61" t="s">
        <v>354</v>
      </c>
    </row>
  </sheetData>
  <mergeCells count="14">
    <mergeCell ref="A12:E12"/>
    <mergeCell ref="A14:A15"/>
    <mergeCell ref="B14:B15"/>
    <mergeCell ref="C1:E1"/>
    <mergeCell ref="C2:E2"/>
    <mergeCell ref="C3:E3"/>
    <mergeCell ref="C4:E4"/>
    <mergeCell ref="C5:E5"/>
    <mergeCell ref="C6:E6"/>
    <mergeCell ref="C7:E7"/>
    <mergeCell ref="C8:E8"/>
    <mergeCell ref="C10:E10"/>
    <mergeCell ref="C14:C15"/>
    <mergeCell ref="D14:E14"/>
  </mergeCells>
  <pageMargins left="1.1811023622047245" right="0.39370078740157483" top="0.78740157480314965" bottom="0.78740157480314965" header="0.19685039370078741" footer="0.23622047244094491"/>
  <pageSetup paperSize="9" scale="55" orientation="portrait" r:id="rId1"/>
  <headerFooter alignWithMargins="0"/>
  <rowBreaks count="2" manualBreakCount="2">
    <brk id="65" max="4" man="1"/>
    <brk id="126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Татьяна</cp:lastModifiedBy>
  <cp:lastPrinted>2021-05-24T15:00:54Z</cp:lastPrinted>
  <dcterms:created xsi:type="dcterms:W3CDTF">2020-11-06T11:10:42Z</dcterms:created>
  <dcterms:modified xsi:type="dcterms:W3CDTF">2021-06-18T07:23:34Z</dcterms:modified>
</cp:coreProperties>
</file>