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АКТУАЛЬНАЯ РЕДАКЦИЯ СТРУКТУРИРОВАННАЯ\"/>
    </mc:Choice>
  </mc:AlternateContent>
  <bookViews>
    <workbookView xWindow="0" yWindow="600" windowWidth="23040" windowHeight="8496"/>
  </bookViews>
  <sheets>
    <sheet name="доходы" sheetId="4" r:id="rId1"/>
  </sheets>
  <definedNames>
    <definedName name="_xlnm.Print_Titles" localSheetId="0">доходы!$A:$B,доходы!$7:$8</definedName>
    <definedName name="_xlnm.Print_Area" localSheetId="0">доходы!$A$1:$W$244</definedName>
  </definedNames>
  <calcPr calcId="162913"/>
</workbook>
</file>

<file path=xl/calcChain.xml><?xml version="1.0" encoding="utf-8"?>
<calcChain xmlns="http://schemas.openxmlformats.org/spreadsheetml/2006/main">
  <c r="W242" i="4" l="1"/>
  <c r="V242" i="4"/>
  <c r="W32" i="4" l="1"/>
  <c r="U242" i="4" l="1"/>
  <c r="R85" i="4" l="1"/>
  <c r="U135" i="4"/>
  <c r="V135" i="4"/>
  <c r="W135" i="4"/>
  <c r="R134" i="4"/>
  <c r="R241" i="4"/>
  <c r="R238" i="4"/>
  <c r="W240" i="4"/>
  <c r="V240" i="4"/>
  <c r="U240" i="4"/>
  <c r="W239" i="4"/>
  <c r="V239" i="4"/>
  <c r="U239" i="4"/>
  <c r="S85" i="4"/>
  <c r="T85" i="4"/>
  <c r="R59" i="4"/>
  <c r="U75" i="4"/>
  <c r="V75" i="4"/>
  <c r="W75" i="4"/>
  <c r="U76" i="4"/>
  <c r="V76" i="4"/>
  <c r="W76" i="4"/>
  <c r="U77" i="4"/>
  <c r="V77" i="4"/>
  <c r="W77" i="4"/>
  <c r="U64" i="4"/>
  <c r="V64" i="4"/>
  <c r="W64" i="4"/>
  <c r="Z241" i="4" l="1"/>
  <c r="Y241" i="4"/>
  <c r="X241" i="4"/>
  <c r="W241" i="4"/>
  <c r="V241" i="4"/>
  <c r="U241" i="4"/>
  <c r="Q241" i="4"/>
  <c r="P241" i="4"/>
  <c r="O241" i="4"/>
  <c r="K241" i="4"/>
  <c r="J241" i="4"/>
  <c r="I241" i="4"/>
  <c r="Z238" i="4"/>
  <c r="Y238" i="4"/>
  <c r="X238" i="4"/>
  <c r="W238" i="4"/>
  <c r="V238" i="4"/>
  <c r="U238" i="4"/>
  <c r="Q238" i="4"/>
  <c r="P238" i="4"/>
  <c r="O238" i="4"/>
  <c r="K238" i="4"/>
  <c r="J238" i="4"/>
  <c r="I238" i="4"/>
  <c r="Z237" i="4"/>
  <c r="Y237" i="4"/>
  <c r="X237" i="4"/>
  <c r="W237" i="4"/>
  <c r="V237" i="4"/>
  <c r="U237" i="4"/>
  <c r="Q237" i="4"/>
  <c r="P237" i="4"/>
  <c r="O237" i="4"/>
  <c r="K237" i="4"/>
  <c r="J237" i="4"/>
  <c r="I237" i="4"/>
  <c r="Z236" i="4"/>
  <c r="Y236" i="4"/>
  <c r="X236" i="4"/>
  <c r="W236" i="4"/>
  <c r="V236" i="4"/>
  <c r="U236" i="4"/>
  <c r="Q236" i="4"/>
  <c r="P236" i="4"/>
  <c r="O236" i="4"/>
  <c r="K236" i="4"/>
  <c r="J236" i="4"/>
  <c r="I236" i="4"/>
  <c r="Z235" i="4"/>
  <c r="Y235" i="4"/>
  <c r="X235" i="4"/>
  <c r="W235" i="4"/>
  <c r="V235" i="4"/>
  <c r="U235" i="4"/>
  <c r="Q235" i="4"/>
  <c r="P235" i="4"/>
  <c r="O235" i="4"/>
  <c r="K235" i="4"/>
  <c r="J235" i="4"/>
  <c r="I235" i="4"/>
  <c r="Z234" i="4"/>
  <c r="Y234" i="4"/>
  <c r="X234" i="4"/>
  <c r="W234" i="4"/>
  <c r="V234" i="4"/>
  <c r="U234" i="4"/>
  <c r="Q234" i="4"/>
  <c r="P234" i="4"/>
  <c r="O234" i="4"/>
  <c r="K234" i="4"/>
  <c r="J234" i="4"/>
  <c r="I234" i="4"/>
  <c r="Z233" i="4"/>
  <c r="Y233" i="4"/>
  <c r="X233" i="4"/>
  <c r="W233" i="4"/>
  <c r="V233" i="4"/>
  <c r="U233" i="4"/>
  <c r="Q233" i="4"/>
  <c r="P233" i="4"/>
  <c r="O233" i="4"/>
  <c r="K233" i="4"/>
  <c r="J233" i="4"/>
  <c r="I233" i="4"/>
  <c r="T232" i="4"/>
  <c r="S232" i="4"/>
  <c r="R232" i="4"/>
  <c r="N232" i="4"/>
  <c r="M232" i="4"/>
  <c r="M228" i="4" s="1"/>
  <c r="L232" i="4"/>
  <c r="L228" i="4" s="1"/>
  <c r="H232" i="4"/>
  <c r="H228" i="4" s="1"/>
  <c r="G232" i="4"/>
  <c r="F232" i="4"/>
  <c r="E232" i="4"/>
  <c r="E228" i="4" s="1"/>
  <c r="D232" i="4"/>
  <c r="D228" i="4" s="1"/>
  <c r="C232" i="4"/>
  <c r="C228" i="4" s="1"/>
  <c r="Z231" i="4"/>
  <c r="Y231" i="4"/>
  <c r="X231" i="4"/>
  <c r="W231" i="4"/>
  <c r="V231" i="4"/>
  <c r="U231" i="4"/>
  <c r="T230" i="4"/>
  <c r="W230" i="4" s="1"/>
  <c r="S230" i="4"/>
  <c r="V230" i="4" s="1"/>
  <c r="R230" i="4"/>
  <c r="U230" i="4" s="1"/>
  <c r="Q230" i="4"/>
  <c r="P230" i="4"/>
  <c r="O230" i="4"/>
  <c r="K230" i="4"/>
  <c r="J230" i="4"/>
  <c r="I230" i="4"/>
  <c r="Z229" i="4"/>
  <c r="Y229" i="4"/>
  <c r="X229" i="4"/>
  <c r="W229" i="4"/>
  <c r="V229" i="4"/>
  <c r="U229" i="4"/>
  <c r="Q229" i="4"/>
  <c r="P229" i="4"/>
  <c r="O229" i="4"/>
  <c r="K229" i="4"/>
  <c r="J229" i="4"/>
  <c r="I229" i="4"/>
  <c r="Z227" i="4"/>
  <c r="Y227" i="4"/>
  <c r="X227" i="4"/>
  <c r="W227" i="4"/>
  <c r="V227" i="4"/>
  <c r="U227" i="4"/>
  <c r="Q227" i="4"/>
  <c r="P227" i="4"/>
  <c r="O227" i="4"/>
  <c r="K227" i="4"/>
  <c r="J227" i="4"/>
  <c r="I227" i="4"/>
  <c r="Z226" i="4"/>
  <c r="Y226" i="4"/>
  <c r="X226" i="4"/>
  <c r="W226" i="4"/>
  <c r="V226" i="4"/>
  <c r="U226" i="4"/>
  <c r="Q226" i="4"/>
  <c r="P226" i="4"/>
  <c r="O226" i="4"/>
  <c r="K226" i="4"/>
  <c r="J226" i="4"/>
  <c r="I226" i="4"/>
  <c r="Z225" i="4"/>
  <c r="Y225" i="4"/>
  <c r="X225" i="4"/>
  <c r="W225" i="4"/>
  <c r="V225" i="4"/>
  <c r="U225" i="4"/>
  <c r="Q225" i="4"/>
  <c r="P225" i="4"/>
  <c r="O225" i="4"/>
  <c r="K225" i="4"/>
  <c r="J225" i="4"/>
  <c r="I225" i="4"/>
  <c r="T224" i="4"/>
  <c r="S224" i="4"/>
  <c r="R224" i="4"/>
  <c r="N224" i="4"/>
  <c r="M224" i="4"/>
  <c r="P224" i="4" s="1"/>
  <c r="L224" i="4"/>
  <c r="H224" i="4"/>
  <c r="G224" i="4"/>
  <c r="F224" i="4"/>
  <c r="I224" i="4" s="1"/>
  <c r="E224" i="4"/>
  <c r="D224" i="4"/>
  <c r="C224" i="4"/>
  <c r="Z223" i="4"/>
  <c r="Y223" i="4"/>
  <c r="X223" i="4"/>
  <c r="W223" i="4"/>
  <c r="V223" i="4"/>
  <c r="U223" i="4"/>
  <c r="Q223" i="4"/>
  <c r="P223" i="4"/>
  <c r="O223" i="4"/>
  <c r="K223" i="4"/>
  <c r="J223" i="4"/>
  <c r="I223" i="4"/>
  <c r="Z222" i="4"/>
  <c r="Y222" i="4"/>
  <c r="X222" i="4"/>
  <c r="W222" i="4"/>
  <c r="V222" i="4"/>
  <c r="U222" i="4"/>
  <c r="Q222" i="4"/>
  <c r="P222" i="4"/>
  <c r="O222" i="4"/>
  <c r="K222" i="4"/>
  <c r="J222" i="4"/>
  <c r="I222" i="4"/>
  <c r="Z221" i="4"/>
  <c r="Y221" i="4"/>
  <c r="X221" i="4"/>
  <c r="W221" i="4"/>
  <c r="V221" i="4"/>
  <c r="U221" i="4"/>
  <c r="Q221" i="4"/>
  <c r="P221" i="4"/>
  <c r="O221" i="4"/>
  <c r="K221" i="4"/>
  <c r="J221" i="4"/>
  <c r="I221" i="4"/>
  <c r="Z220" i="4"/>
  <c r="Y220" i="4"/>
  <c r="X220" i="4"/>
  <c r="W220" i="4"/>
  <c r="V220" i="4"/>
  <c r="U220" i="4"/>
  <c r="Q220" i="4"/>
  <c r="P220" i="4"/>
  <c r="O220" i="4"/>
  <c r="K220" i="4"/>
  <c r="J220" i="4"/>
  <c r="I220" i="4"/>
  <c r="Z219" i="4"/>
  <c r="Y219" i="4"/>
  <c r="X219" i="4"/>
  <c r="W219" i="4"/>
  <c r="V219" i="4"/>
  <c r="U219" i="4"/>
  <c r="Q219" i="4"/>
  <c r="P219" i="4"/>
  <c r="O219" i="4"/>
  <c r="K219" i="4"/>
  <c r="J219" i="4"/>
  <c r="I219" i="4"/>
  <c r="Z218" i="4"/>
  <c r="Y218" i="4"/>
  <c r="X218" i="4"/>
  <c r="W218" i="4"/>
  <c r="V218" i="4"/>
  <c r="U218" i="4"/>
  <c r="Q218" i="4"/>
  <c r="P218" i="4"/>
  <c r="O218" i="4"/>
  <c r="K218" i="4"/>
  <c r="J218" i="4"/>
  <c r="I218" i="4"/>
  <c r="Z217" i="4"/>
  <c r="Y217" i="4"/>
  <c r="X217" i="4"/>
  <c r="W217" i="4"/>
  <c r="V217" i="4"/>
  <c r="U217" i="4"/>
  <c r="Q217" i="4"/>
  <c r="P217" i="4"/>
  <c r="O217" i="4"/>
  <c r="K217" i="4"/>
  <c r="J217" i="4"/>
  <c r="I217" i="4"/>
  <c r="Z216" i="4"/>
  <c r="Y216" i="4"/>
  <c r="X216" i="4"/>
  <c r="W216" i="4"/>
  <c r="V216" i="4"/>
  <c r="U216" i="4"/>
  <c r="Q216" i="4"/>
  <c r="P216" i="4"/>
  <c r="O216" i="4"/>
  <c r="K216" i="4"/>
  <c r="J216" i="4"/>
  <c r="I216" i="4"/>
  <c r="T215" i="4"/>
  <c r="S215" i="4"/>
  <c r="R215" i="4"/>
  <c r="N215" i="4"/>
  <c r="M215" i="4"/>
  <c r="L215" i="4"/>
  <c r="H215" i="4"/>
  <c r="G215" i="4"/>
  <c r="F215" i="4"/>
  <c r="I215" i="4" s="1"/>
  <c r="E215" i="4"/>
  <c r="D215" i="4"/>
  <c r="C215" i="4"/>
  <c r="Z214" i="4"/>
  <c r="Y214" i="4"/>
  <c r="X214" i="4"/>
  <c r="W214" i="4"/>
  <c r="V214" i="4"/>
  <c r="U214" i="4"/>
  <c r="Q214" i="4"/>
  <c r="P214" i="4"/>
  <c r="O214" i="4"/>
  <c r="K214" i="4"/>
  <c r="J214" i="4"/>
  <c r="I214" i="4"/>
  <c r="Z213" i="4"/>
  <c r="Y213" i="4"/>
  <c r="X213" i="4"/>
  <c r="W213" i="4"/>
  <c r="V213" i="4"/>
  <c r="U213" i="4"/>
  <c r="Q213" i="4"/>
  <c r="P213" i="4"/>
  <c r="O213" i="4"/>
  <c r="K213" i="4"/>
  <c r="J213" i="4"/>
  <c r="I213" i="4"/>
  <c r="Z212" i="4"/>
  <c r="Y212" i="4"/>
  <c r="X212" i="4"/>
  <c r="W212" i="4"/>
  <c r="V212" i="4"/>
  <c r="U212" i="4"/>
  <c r="Q212" i="4"/>
  <c r="P212" i="4"/>
  <c r="O212" i="4"/>
  <c r="K212" i="4"/>
  <c r="J212" i="4"/>
  <c r="I212" i="4"/>
  <c r="Z211" i="4"/>
  <c r="Y211" i="4"/>
  <c r="X211" i="4"/>
  <c r="W211" i="4"/>
  <c r="V211" i="4"/>
  <c r="U211" i="4"/>
  <c r="Q211" i="4"/>
  <c r="P211" i="4"/>
  <c r="O211" i="4"/>
  <c r="K211" i="4"/>
  <c r="J211" i="4"/>
  <c r="I211" i="4"/>
  <c r="Z210" i="4"/>
  <c r="Y210" i="4"/>
  <c r="X210" i="4"/>
  <c r="W210" i="4"/>
  <c r="V210" i="4"/>
  <c r="U210" i="4"/>
  <c r="Q210" i="4"/>
  <c r="P210" i="4"/>
  <c r="O210" i="4"/>
  <c r="K210" i="4"/>
  <c r="J210" i="4"/>
  <c r="I210" i="4"/>
  <c r="Z209" i="4"/>
  <c r="Y209" i="4"/>
  <c r="X209" i="4"/>
  <c r="W209" i="4"/>
  <c r="V209" i="4"/>
  <c r="U209" i="4"/>
  <c r="Q209" i="4"/>
  <c r="P209" i="4"/>
  <c r="O209" i="4"/>
  <c r="K209" i="4"/>
  <c r="J209" i="4"/>
  <c r="I209" i="4"/>
  <c r="Z208" i="4"/>
  <c r="Y208" i="4"/>
  <c r="X208" i="4"/>
  <c r="W208" i="4"/>
  <c r="V208" i="4"/>
  <c r="U208" i="4"/>
  <c r="Q208" i="4"/>
  <c r="P208" i="4"/>
  <c r="O208" i="4"/>
  <c r="K208" i="4"/>
  <c r="J208" i="4"/>
  <c r="I208" i="4"/>
  <c r="Z207" i="4"/>
  <c r="Y207" i="4"/>
  <c r="X207" i="4"/>
  <c r="W207" i="4"/>
  <c r="V207" i="4"/>
  <c r="U207" i="4"/>
  <c r="Q207" i="4"/>
  <c r="P207" i="4"/>
  <c r="O207" i="4"/>
  <c r="K207" i="4"/>
  <c r="J207" i="4"/>
  <c r="I207" i="4"/>
  <c r="Z206" i="4"/>
  <c r="Y206" i="4"/>
  <c r="X206" i="4"/>
  <c r="W206" i="4"/>
  <c r="V206" i="4"/>
  <c r="U206" i="4"/>
  <c r="Q206" i="4"/>
  <c r="P206" i="4"/>
  <c r="O206" i="4"/>
  <c r="K206" i="4"/>
  <c r="J206" i="4"/>
  <c r="I206" i="4"/>
  <c r="Z205" i="4"/>
  <c r="Y205" i="4"/>
  <c r="X205" i="4"/>
  <c r="W205" i="4"/>
  <c r="V205" i="4"/>
  <c r="U205" i="4"/>
  <c r="Q205" i="4"/>
  <c r="P205" i="4"/>
  <c r="O205" i="4"/>
  <c r="K205" i="4"/>
  <c r="J205" i="4"/>
  <c r="I205" i="4"/>
  <c r="Z204" i="4"/>
  <c r="Y204" i="4"/>
  <c r="X204" i="4"/>
  <c r="W204" i="4"/>
  <c r="V204" i="4"/>
  <c r="U204" i="4"/>
  <c r="Q204" i="4"/>
  <c r="P204" i="4"/>
  <c r="O204" i="4"/>
  <c r="K204" i="4"/>
  <c r="J204" i="4"/>
  <c r="I204" i="4"/>
  <c r="Z203" i="4"/>
  <c r="Y203" i="4"/>
  <c r="X203" i="4"/>
  <c r="W203" i="4"/>
  <c r="V203" i="4"/>
  <c r="U203" i="4"/>
  <c r="Q203" i="4"/>
  <c r="P203" i="4"/>
  <c r="O203" i="4"/>
  <c r="K203" i="4"/>
  <c r="J203" i="4"/>
  <c r="I203" i="4"/>
  <c r="T202" i="4"/>
  <c r="S202" i="4"/>
  <c r="R202" i="4"/>
  <c r="N202" i="4"/>
  <c r="M202" i="4"/>
  <c r="P202" i="4" s="1"/>
  <c r="L202" i="4"/>
  <c r="H202" i="4"/>
  <c r="G202" i="4"/>
  <c r="F202" i="4"/>
  <c r="I202" i="4" s="1"/>
  <c r="E202" i="4"/>
  <c r="D202" i="4"/>
  <c r="C202" i="4"/>
  <c r="Z201" i="4"/>
  <c r="Y201" i="4"/>
  <c r="X201" i="4"/>
  <c r="W201" i="4"/>
  <c r="V201" i="4"/>
  <c r="U201" i="4"/>
  <c r="Q201" i="4"/>
  <c r="P201" i="4"/>
  <c r="O201" i="4"/>
  <c r="K201" i="4"/>
  <c r="J201" i="4"/>
  <c r="I201" i="4"/>
  <c r="Z200" i="4"/>
  <c r="Y200" i="4"/>
  <c r="X200" i="4"/>
  <c r="W200" i="4"/>
  <c r="V200" i="4"/>
  <c r="U200" i="4"/>
  <c r="Q200" i="4"/>
  <c r="P200" i="4"/>
  <c r="O200" i="4"/>
  <c r="K200" i="4"/>
  <c r="J200" i="4"/>
  <c r="I200" i="4"/>
  <c r="T199" i="4"/>
  <c r="S199" i="4"/>
  <c r="S198" i="4" s="1"/>
  <c r="R199" i="4"/>
  <c r="N199" i="4"/>
  <c r="M199" i="4"/>
  <c r="L199" i="4"/>
  <c r="H199" i="4"/>
  <c r="G199" i="4"/>
  <c r="G198" i="4" s="1"/>
  <c r="F199" i="4"/>
  <c r="I199" i="4" s="1"/>
  <c r="E199" i="4"/>
  <c r="D199" i="4"/>
  <c r="C199" i="4"/>
  <c r="C198" i="4" s="1"/>
  <c r="T198" i="4"/>
  <c r="Z197" i="4"/>
  <c r="Y197" i="4"/>
  <c r="X197" i="4"/>
  <c r="W197" i="4"/>
  <c r="V197" i="4"/>
  <c r="U197" i="4"/>
  <c r="Q197" i="4"/>
  <c r="P197" i="4"/>
  <c r="O197" i="4"/>
  <c r="K197" i="4"/>
  <c r="J197" i="4"/>
  <c r="I197" i="4"/>
  <c r="Z196" i="4"/>
  <c r="Y196" i="4"/>
  <c r="X196" i="4"/>
  <c r="W196" i="4"/>
  <c r="V196" i="4"/>
  <c r="U196" i="4"/>
  <c r="Z195" i="4"/>
  <c r="Y195" i="4"/>
  <c r="X195" i="4"/>
  <c r="W195" i="4"/>
  <c r="V195" i="4"/>
  <c r="U195" i="4"/>
  <c r="Z194" i="4"/>
  <c r="Y194" i="4"/>
  <c r="X194" i="4"/>
  <c r="W194" i="4"/>
  <c r="V194" i="4"/>
  <c r="U194" i="4"/>
  <c r="Z193" i="4"/>
  <c r="Y193" i="4"/>
  <c r="X193" i="4"/>
  <c r="W193" i="4"/>
  <c r="V193" i="4"/>
  <c r="U193" i="4"/>
  <c r="Z192" i="4"/>
  <c r="Y192" i="4"/>
  <c r="X192" i="4"/>
  <c r="W192" i="4"/>
  <c r="V192" i="4"/>
  <c r="U192" i="4"/>
  <c r="Q192" i="4"/>
  <c r="P192" i="4"/>
  <c r="O192" i="4"/>
  <c r="K192" i="4"/>
  <c r="J192" i="4"/>
  <c r="I192" i="4"/>
  <c r="Z191" i="4"/>
  <c r="Y191" i="4"/>
  <c r="X191" i="4"/>
  <c r="W191" i="4"/>
  <c r="V191" i="4"/>
  <c r="U191" i="4"/>
  <c r="Q191" i="4"/>
  <c r="P191" i="4"/>
  <c r="O191" i="4"/>
  <c r="K191" i="4"/>
  <c r="J191" i="4"/>
  <c r="I191" i="4"/>
  <c r="Z190" i="4"/>
  <c r="Y190" i="4"/>
  <c r="X190" i="4"/>
  <c r="W190" i="4"/>
  <c r="V190" i="4"/>
  <c r="U190" i="4"/>
  <c r="Q190" i="4"/>
  <c r="P190" i="4"/>
  <c r="O190" i="4"/>
  <c r="K190" i="4"/>
  <c r="J190" i="4"/>
  <c r="I190" i="4"/>
  <c r="Z189" i="4"/>
  <c r="Y189" i="4"/>
  <c r="X189" i="4"/>
  <c r="W189" i="4"/>
  <c r="V189" i="4"/>
  <c r="U189" i="4"/>
  <c r="Q189" i="4"/>
  <c r="P189" i="4"/>
  <c r="O189" i="4"/>
  <c r="K189" i="4"/>
  <c r="J189" i="4"/>
  <c r="I189" i="4"/>
  <c r="Z188" i="4"/>
  <c r="Y188" i="4"/>
  <c r="X188" i="4"/>
  <c r="W188" i="4"/>
  <c r="V188" i="4"/>
  <c r="U188" i="4"/>
  <c r="Q188" i="4"/>
  <c r="P188" i="4"/>
  <c r="O188" i="4"/>
  <c r="K188" i="4"/>
  <c r="J188" i="4"/>
  <c r="I188" i="4"/>
  <c r="Z187" i="4"/>
  <c r="Y187" i="4"/>
  <c r="X187" i="4"/>
  <c r="W187" i="4"/>
  <c r="V187" i="4"/>
  <c r="U187" i="4"/>
  <c r="Q187" i="4"/>
  <c r="P187" i="4"/>
  <c r="O187" i="4"/>
  <c r="K187" i="4"/>
  <c r="J187" i="4"/>
  <c r="I187" i="4"/>
  <c r="Z186" i="4"/>
  <c r="Y186" i="4"/>
  <c r="X186" i="4"/>
  <c r="W186" i="4"/>
  <c r="V186" i="4"/>
  <c r="U186" i="4"/>
  <c r="Q186" i="4"/>
  <c r="P186" i="4"/>
  <c r="O186" i="4"/>
  <c r="K186" i="4"/>
  <c r="J186" i="4"/>
  <c r="I186" i="4"/>
  <c r="Z185" i="4"/>
  <c r="Y185" i="4"/>
  <c r="X185" i="4"/>
  <c r="W185" i="4"/>
  <c r="V185" i="4"/>
  <c r="U185" i="4"/>
  <c r="Q185" i="4"/>
  <c r="P185" i="4"/>
  <c r="O185" i="4"/>
  <c r="K185" i="4"/>
  <c r="J185" i="4"/>
  <c r="I185" i="4"/>
  <c r="Z184" i="4"/>
  <c r="Y184" i="4"/>
  <c r="X184" i="4"/>
  <c r="W184" i="4"/>
  <c r="V184" i="4"/>
  <c r="U184" i="4"/>
  <c r="Q184" i="4"/>
  <c r="P184" i="4"/>
  <c r="O184" i="4"/>
  <c r="K184" i="4"/>
  <c r="J184" i="4"/>
  <c r="I184" i="4"/>
  <c r="Z183" i="4"/>
  <c r="Y183" i="4"/>
  <c r="X183" i="4"/>
  <c r="W183" i="4"/>
  <c r="V183" i="4"/>
  <c r="U183" i="4"/>
  <c r="Q183" i="4"/>
  <c r="P183" i="4"/>
  <c r="O183" i="4"/>
  <c r="K183" i="4"/>
  <c r="J183" i="4"/>
  <c r="I183" i="4"/>
  <c r="Z182" i="4"/>
  <c r="Y182" i="4"/>
  <c r="X182" i="4"/>
  <c r="W182" i="4"/>
  <c r="V182" i="4"/>
  <c r="U182" i="4"/>
  <c r="Q182" i="4"/>
  <c r="P182" i="4"/>
  <c r="O182" i="4"/>
  <c r="K182" i="4"/>
  <c r="J182" i="4"/>
  <c r="I182" i="4"/>
  <c r="Z181" i="4"/>
  <c r="Y181" i="4"/>
  <c r="X181" i="4"/>
  <c r="W181" i="4"/>
  <c r="V181" i="4"/>
  <c r="U181" i="4"/>
  <c r="Q181" i="4"/>
  <c r="P181" i="4"/>
  <c r="O181" i="4"/>
  <c r="K181" i="4"/>
  <c r="J181" i="4"/>
  <c r="I181" i="4"/>
  <c r="Z180" i="4"/>
  <c r="Y180" i="4"/>
  <c r="X180" i="4"/>
  <c r="W180" i="4"/>
  <c r="V180" i="4"/>
  <c r="U180" i="4"/>
  <c r="Q180" i="4"/>
  <c r="P180" i="4"/>
  <c r="O180" i="4"/>
  <c r="K180" i="4"/>
  <c r="J180" i="4"/>
  <c r="I180" i="4"/>
  <c r="Z179" i="4"/>
  <c r="Y179" i="4"/>
  <c r="X179" i="4"/>
  <c r="W179" i="4"/>
  <c r="V179" i="4"/>
  <c r="U179" i="4"/>
  <c r="Q179" i="4"/>
  <c r="P179" i="4"/>
  <c r="O179" i="4"/>
  <c r="K179" i="4"/>
  <c r="J179" i="4"/>
  <c r="I179" i="4"/>
  <c r="Z178" i="4"/>
  <c r="Y178" i="4"/>
  <c r="X178" i="4"/>
  <c r="W178" i="4"/>
  <c r="V178" i="4"/>
  <c r="U178" i="4"/>
  <c r="Q178" i="4"/>
  <c r="P178" i="4"/>
  <c r="O178" i="4"/>
  <c r="K178" i="4"/>
  <c r="J178" i="4"/>
  <c r="I178" i="4"/>
  <c r="Z177" i="4"/>
  <c r="Y177" i="4"/>
  <c r="X177" i="4"/>
  <c r="W177" i="4"/>
  <c r="V177" i="4"/>
  <c r="U177" i="4"/>
  <c r="Q177" i="4"/>
  <c r="P177" i="4"/>
  <c r="O177" i="4"/>
  <c r="K177" i="4"/>
  <c r="J177" i="4"/>
  <c r="I177" i="4"/>
  <c r="Z176" i="4"/>
  <c r="Y176" i="4"/>
  <c r="X176" i="4"/>
  <c r="W176" i="4"/>
  <c r="V176" i="4"/>
  <c r="U176" i="4"/>
  <c r="Q176" i="4"/>
  <c r="P176" i="4"/>
  <c r="O176" i="4"/>
  <c r="K176" i="4"/>
  <c r="J176" i="4"/>
  <c r="I176" i="4"/>
  <c r="Z175" i="4"/>
  <c r="Y175" i="4"/>
  <c r="X175" i="4"/>
  <c r="W175" i="4"/>
  <c r="V175" i="4"/>
  <c r="U175" i="4"/>
  <c r="Q175" i="4"/>
  <c r="P175" i="4"/>
  <c r="O175" i="4"/>
  <c r="K175" i="4"/>
  <c r="J175" i="4"/>
  <c r="I175" i="4"/>
  <c r="Z174" i="4"/>
  <c r="Y174" i="4"/>
  <c r="X174" i="4"/>
  <c r="W174" i="4"/>
  <c r="V174" i="4"/>
  <c r="U174" i="4"/>
  <c r="Q174" i="4"/>
  <c r="P174" i="4"/>
  <c r="O174" i="4"/>
  <c r="K174" i="4"/>
  <c r="J174" i="4"/>
  <c r="I174" i="4"/>
  <c r="Z173" i="4"/>
  <c r="Y173" i="4"/>
  <c r="X173" i="4"/>
  <c r="W173" i="4"/>
  <c r="V173" i="4"/>
  <c r="U173" i="4"/>
  <c r="Q173" i="4"/>
  <c r="P173" i="4"/>
  <c r="O173" i="4"/>
  <c r="K173" i="4"/>
  <c r="J173" i="4"/>
  <c r="I173" i="4"/>
  <c r="Z172" i="4"/>
  <c r="Y172" i="4"/>
  <c r="X172" i="4"/>
  <c r="W172" i="4"/>
  <c r="V172" i="4"/>
  <c r="U172" i="4"/>
  <c r="Q172" i="4"/>
  <c r="P172" i="4"/>
  <c r="O172" i="4"/>
  <c r="K172" i="4"/>
  <c r="J172" i="4"/>
  <c r="I172" i="4"/>
  <c r="Z171" i="4"/>
  <c r="Y171" i="4"/>
  <c r="X171" i="4"/>
  <c r="W171" i="4"/>
  <c r="V171" i="4"/>
  <c r="U171" i="4"/>
  <c r="Q171" i="4"/>
  <c r="P171" i="4"/>
  <c r="O171" i="4"/>
  <c r="K171" i="4"/>
  <c r="J171" i="4"/>
  <c r="I171" i="4"/>
  <c r="Z170" i="4"/>
  <c r="Y170" i="4"/>
  <c r="X170" i="4"/>
  <c r="W170" i="4"/>
  <c r="V170" i="4"/>
  <c r="U170" i="4"/>
  <c r="Q170" i="4"/>
  <c r="P170" i="4"/>
  <c r="O170" i="4"/>
  <c r="K170" i="4"/>
  <c r="J170" i="4"/>
  <c r="I170" i="4"/>
  <c r="Z169" i="4"/>
  <c r="Y169" i="4"/>
  <c r="X169" i="4"/>
  <c r="W169" i="4"/>
  <c r="V169" i="4"/>
  <c r="U169" i="4"/>
  <c r="Q169" i="4"/>
  <c r="P169" i="4"/>
  <c r="O169" i="4"/>
  <c r="K169" i="4"/>
  <c r="J169" i="4"/>
  <c r="I169" i="4"/>
  <c r="Z168" i="4"/>
  <c r="Y168" i="4"/>
  <c r="X168" i="4"/>
  <c r="W168" i="4"/>
  <c r="V168" i="4"/>
  <c r="U168" i="4"/>
  <c r="Q168" i="4"/>
  <c r="P168" i="4"/>
  <c r="O168" i="4"/>
  <c r="K168" i="4"/>
  <c r="J168" i="4"/>
  <c r="I168" i="4"/>
  <c r="Z167" i="4"/>
  <c r="Y167" i="4"/>
  <c r="X167" i="4"/>
  <c r="W167" i="4"/>
  <c r="V167" i="4"/>
  <c r="U167" i="4"/>
  <c r="Q167" i="4"/>
  <c r="P167" i="4"/>
  <c r="O167" i="4"/>
  <c r="K167" i="4"/>
  <c r="J167" i="4"/>
  <c r="I167" i="4"/>
  <c r="Z166" i="4"/>
  <c r="Y166" i="4"/>
  <c r="X166" i="4"/>
  <c r="W166" i="4"/>
  <c r="V166" i="4"/>
  <c r="U166" i="4"/>
  <c r="Q166" i="4"/>
  <c r="P166" i="4"/>
  <c r="O166" i="4"/>
  <c r="K166" i="4"/>
  <c r="J166" i="4"/>
  <c r="I166" i="4"/>
  <c r="Z165" i="4"/>
  <c r="Y165" i="4"/>
  <c r="X165" i="4"/>
  <c r="W165" i="4"/>
  <c r="V165" i="4"/>
  <c r="U165" i="4"/>
  <c r="Q165" i="4"/>
  <c r="P165" i="4"/>
  <c r="O165" i="4"/>
  <c r="K165" i="4"/>
  <c r="J165" i="4"/>
  <c r="I165" i="4"/>
  <c r="Z164" i="4"/>
  <c r="Y164" i="4"/>
  <c r="X164" i="4"/>
  <c r="W164" i="4"/>
  <c r="V164" i="4"/>
  <c r="U164" i="4"/>
  <c r="Q164" i="4"/>
  <c r="P164" i="4"/>
  <c r="O164" i="4"/>
  <c r="K164" i="4"/>
  <c r="J164" i="4"/>
  <c r="I164" i="4"/>
  <c r="Z163" i="4"/>
  <c r="Y163" i="4"/>
  <c r="X163" i="4"/>
  <c r="W163" i="4"/>
  <c r="V163" i="4"/>
  <c r="U163" i="4"/>
  <c r="Q163" i="4"/>
  <c r="P163" i="4"/>
  <c r="O163" i="4"/>
  <c r="K163" i="4"/>
  <c r="J163" i="4"/>
  <c r="I163" i="4"/>
  <c r="Z162" i="4"/>
  <c r="Y162" i="4"/>
  <c r="X162" i="4"/>
  <c r="W162" i="4"/>
  <c r="V162" i="4"/>
  <c r="U162" i="4"/>
  <c r="Q162" i="4"/>
  <c r="P162" i="4"/>
  <c r="O162" i="4"/>
  <c r="K162" i="4"/>
  <c r="J162" i="4"/>
  <c r="I162" i="4"/>
  <c r="Z161" i="4"/>
  <c r="Y161" i="4"/>
  <c r="X161" i="4"/>
  <c r="W161" i="4"/>
  <c r="V161" i="4"/>
  <c r="U161" i="4"/>
  <c r="Q161" i="4"/>
  <c r="P161" i="4"/>
  <c r="O161" i="4"/>
  <c r="K161" i="4"/>
  <c r="J161" i="4"/>
  <c r="I161" i="4"/>
  <c r="T160" i="4"/>
  <c r="S160" i="4"/>
  <c r="R160" i="4"/>
  <c r="N160" i="4"/>
  <c r="M160" i="4"/>
  <c r="L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Q159" i="4"/>
  <c r="P159" i="4"/>
  <c r="O159" i="4"/>
  <c r="K159" i="4"/>
  <c r="J159" i="4"/>
  <c r="I159" i="4"/>
  <c r="T158" i="4"/>
  <c r="S158" i="4"/>
  <c r="R158" i="4"/>
  <c r="N158" i="4"/>
  <c r="M158" i="4"/>
  <c r="L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Q157" i="4"/>
  <c r="P157" i="4"/>
  <c r="O157" i="4"/>
  <c r="K157" i="4"/>
  <c r="J157" i="4"/>
  <c r="I157" i="4"/>
  <c r="T156" i="4"/>
  <c r="S156" i="4"/>
  <c r="R156" i="4"/>
  <c r="N156" i="4"/>
  <c r="M156" i="4"/>
  <c r="L156" i="4"/>
  <c r="H156" i="4"/>
  <c r="G156" i="4"/>
  <c r="F156" i="4"/>
  <c r="E156" i="4"/>
  <c r="D156" i="4"/>
  <c r="C156" i="4"/>
  <c r="X156" i="4" s="1"/>
  <c r="Z155" i="4"/>
  <c r="Y155" i="4"/>
  <c r="X155" i="4"/>
  <c r="W155" i="4"/>
  <c r="V155" i="4"/>
  <c r="U155" i="4"/>
  <c r="Q155" i="4"/>
  <c r="P155" i="4"/>
  <c r="O155" i="4"/>
  <c r="K155" i="4"/>
  <c r="J155" i="4"/>
  <c r="I155" i="4"/>
  <c r="T154" i="4"/>
  <c r="S154" i="4"/>
  <c r="R154" i="4"/>
  <c r="N154" i="4"/>
  <c r="M154" i="4"/>
  <c r="L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Q153" i="4"/>
  <c r="P153" i="4"/>
  <c r="O153" i="4"/>
  <c r="K153" i="4"/>
  <c r="J153" i="4"/>
  <c r="I153" i="4"/>
  <c r="T152" i="4"/>
  <c r="S152" i="4"/>
  <c r="R152" i="4"/>
  <c r="N152" i="4"/>
  <c r="M152" i="4"/>
  <c r="L152" i="4"/>
  <c r="H152" i="4"/>
  <c r="G152" i="4"/>
  <c r="J152" i="4" s="1"/>
  <c r="F152" i="4"/>
  <c r="E152" i="4"/>
  <c r="D152" i="4"/>
  <c r="C152" i="4"/>
  <c r="Z151" i="4"/>
  <c r="Y151" i="4"/>
  <c r="X151" i="4"/>
  <c r="W151" i="4"/>
  <c r="V151" i="4"/>
  <c r="U151" i="4"/>
  <c r="Q151" i="4"/>
  <c r="P151" i="4"/>
  <c r="O151" i="4"/>
  <c r="K151" i="4"/>
  <c r="J151" i="4"/>
  <c r="I151" i="4"/>
  <c r="T150" i="4"/>
  <c r="S150" i="4"/>
  <c r="R150" i="4"/>
  <c r="N150" i="4"/>
  <c r="M150" i="4"/>
  <c r="L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Q149" i="4"/>
  <c r="P149" i="4"/>
  <c r="O149" i="4"/>
  <c r="K149" i="4"/>
  <c r="J149" i="4"/>
  <c r="I149" i="4"/>
  <c r="T148" i="4"/>
  <c r="W148" i="4" s="1"/>
  <c r="S148" i="4"/>
  <c r="R148" i="4"/>
  <c r="U148" i="4" s="1"/>
  <c r="N148" i="4"/>
  <c r="M148" i="4"/>
  <c r="L148" i="4"/>
  <c r="H148" i="4"/>
  <c r="G148" i="4"/>
  <c r="F148" i="4"/>
  <c r="F147" i="4" s="1"/>
  <c r="E148" i="4"/>
  <c r="D148" i="4"/>
  <c r="C148" i="4"/>
  <c r="Z146" i="4"/>
  <c r="Y146" i="4"/>
  <c r="X146" i="4"/>
  <c r="W146" i="4"/>
  <c r="V146" i="4"/>
  <c r="U146" i="4"/>
  <c r="Q146" i="4"/>
  <c r="P146" i="4"/>
  <c r="O146" i="4"/>
  <c r="K146" i="4"/>
  <c r="J146" i="4"/>
  <c r="I146" i="4"/>
  <c r="Z145" i="4"/>
  <c r="Y145" i="4"/>
  <c r="X145" i="4"/>
  <c r="W145" i="4"/>
  <c r="V145" i="4"/>
  <c r="U145" i="4"/>
  <c r="Q145" i="4"/>
  <c r="P145" i="4"/>
  <c r="O145" i="4"/>
  <c r="K145" i="4"/>
  <c r="J145" i="4"/>
  <c r="I145" i="4"/>
  <c r="Z144" i="4"/>
  <c r="Y144" i="4"/>
  <c r="X144" i="4"/>
  <c r="W144" i="4"/>
  <c r="V144" i="4"/>
  <c r="U144" i="4"/>
  <c r="Q144" i="4"/>
  <c r="P144" i="4"/>
  <c r="O144" i="4"/>
  <c r="K144" i="4"/>
  <c r="J144" i="4"/>
  <c r="I144" i="4"/>
  <c r="Z143" i="4"/>
  <c r="Y143" i="4"/>
  <c r="X143" i="4"/>
  <c r="W143" i="4"/>
  <c r="V143" i="4"/>
  <c r="U143" i="4"/>
  <c r="Q143" i="4"/>
  <c r="P143" i="4"/>
  <c r="O143" i="4"/>
  <c r="K143" i="4"/>
  <c r="J143" i="4"/>
  <c r="I143" i="4"/>
  <c r="T142" i="4"/>
  <c r="S142" i="4"/>
  <c r="R142" i="4"/>
  <c r="N142" i="4"/>
  <c r="M142" i="4"/>
  <c r="L142" i="4"/>
  <c r="O142" i="4" s="1"/>
  <c r="H142" i="4"/>
  <c r="G142" i="4"/>
  <c r="F142" i="4"/>
  <c r="E142" i="4"/>
  <c r="D142" i="4"/>
  <c r="C142" i="4"/>
  <c r="Z141" i="4"/>
  <c r="Y141" i="4"/>
  <c r="X141" i="4"/>
  <c r="W141" i="4"/>
  <c r="V141" i="4"/>
  <c r="U141" i="4"/>
  <c r="Q141" i="4"/>
  <c r="P141" i="4"/>
  <c r="O141" i="4"/>
  <c r="K141" i="4"/>
  <c r="J141" i="4"/>
  <c r="I141" i="4"/>
  <c r="Z140" i="4"/>
  <c r="Y140" i="4"/>
  <c r="X140" i="4"/>
  <c r="W140" i="4"/>
  <c r="V140" i="4"/>
  <c r="U140" i="4"/>
  <c r="Z139" i="4"/>
  <c r="Y139" i="4"/>
  <c r="X139" i="4"/>
  <c r="W139" i="4"/>
  <c r="V139" i="4"/>
  <c r="U139" i="4"/>
  <c r="Q139" i="4"/>
  <c r="P139" i="4"/>
  <c r="O139" i="4"/>
  <c r="K139" i="4"/>
  <c r="J139" i="4"/>
  <c r="I139" i="4"/>
  <c r="Z138" i="4"/>
  <c r="Y138" i="4"/>
  <c r="X138" i="4"/>
  <c r="W138" i="4"/>
  <c r="V138" i="4"/>
  <c r="U138" i="4"/>
  <c r="Q138" i="4"/>
  <c r="P138" i="4"/>
  <c r="O138" i="4"/>
  <c r="K138" i="4"/>
  <c r="J138" i="4"/>
  <c r="I138" i="4"/>
  <c r="Z137" i="4"/>
  <c r="Y137" i="4"/>
  <c r="X137" i="4"/>
  <c r="W137" i="4"/>
  <c r="V137" i="4"/>
  <c r="U137" i="4"/>
  <c r="Q137" i="4"/>
  <c r="P137" i="4"/>
  <c r="O137" i="4"/>
  <c r="K137" i="4"/>
  <c r="J137" i="4"/>
  <c r="I137" i="4"/>
  <c r="T136" i="4"/>
  <c r="S136" i="4"/>
  <c r="R136" i="4"/>
  <c r="N136" i="4"/>
  <c r="M136" i="4"/>
  <c r="L136" i="4"/>
  <c r="H136" i="4"/>
  <c r="G136" i="4"/>
  <c r="F136" i="4"/>
  <c r="E136" i="4"/>
  <c r="D136" i="4"/>
  <c r="C136" i="4"/>
  <c r="Z134" i="4"/>
  <c r="Y134" i="4"/>
  <c r="X134" i="4"/>
  <c r="W134" i="4"/>
  <c r="V134" i="4"/>
  <c r="U134" i="4"/>
  <c r="Q134" i="4"/>
  <c r="P134" i="4"/>
  <c r="O134" i="4"/>
  <c r="K134" i="4"/>
  <c r="J134" i="4"/>
  <c r="I134" i="4"/>
  <c r="Z133" i="4"/>
  <c r="Y133" i="4"/>
  <c r="X133" i="4"/>
  <c r="W133" i="4"/>
  <c r="V133" i="4"/>
  <c r="U133" i="4"/>
  <c r="Q133" i="4"/>
  <c r="P133" i="4"/>
  <c r="O133" i="4"/>
  <c r="K133" i="4"/>
  <c r="J133" i="4"/>
  <c r="I133" i="4"/>
  <c r="Z132" i="4"/>
  <c r="Y132" i="4"/>
  <c r="X132" i="4"/>
  <c r="W132" i="4"/>
  <c r="V132" i="4"/>
  <c r="U132" i="4"/>
  <c r="Q132" i="4"/>
  <c r="P132" i="4"/>
  <c r="O132" i="4"/>
  <c r="K132" i="4"/>
  <c r="J132" i="4"/>
  <c r="I132" i="4"/>
  <c r="Z131" i="4"/>
  <c r="Y131" i="4"/>
  <c r="X131" i="4"/>
  <c r="W131" i="4"/>
  <c r="V131" i="4"/>
  <c r="U131" i="4"/>
  <c r="Q131" i="4"/>
  <c r="P131" i="4"/>
  <c r="O131" i="4"/>
  <c r="K131" i="4"/>
  <c r="J131" i="4"/>
  <c r="I131" i="4"/>
  <c r="Z130" i="4"/>
  <c r="Y130" i="4"/>
  <c r="X130" i="4"/>
  <c r="W130" i="4"/>
  <c r="V130" i="4"/>
  <c r="U130" i="4"/>
  <c r="Q130" i="4"/>
  <c r="P130" i="4"/>
  <c r="O130" i="4"/>
  <c r="K130" i="4"/>
  <c r="J130" i="4"/>
  <c r="I130" i="4"/>
  <c r="Z129" i="4"/>
  <c r="Y129" i="4"/>
  <c r="X129" i="4"/>
  <c r="W129" i="4"/>
  <c r="V129" i="4"/>
  <c r="U129" i="4"/>
  <c r="Q129" i="4"/>
  <c r="P129" i="4"/>
  <c r="O129" i="4"/>
  <c r="K129" i="4"/>
  <c r="J129" i="4"/>
  <c r="I129" i="4"/>
  <c r="Z128" i="4"/>
  <c r="Y128" i="4"/>
  <c r="X128" i="4"/>
  <c r="W128" i="4"/>
  <c r="V128" i="4"/>
  <c r="U128" i="4"/>
  <c r="Q128" i="4"/>
  <c r="P128" i="4"/>
  <c r="O128" i="4"/>
  <c r="K128" i="4"/>
  <c r="J128" i="4"/>
  <c r="I128" i="4"/>
  <c r="T127" i="4"/>
  <c r="S127" i="4"/>
  <c r="R127" i="4"/>
  <c r="O127" i="4"/>
  <c r="N127" i="4"/>
  <c r="W127" i="4" s="1"/>
  <c r="M127" i="4"/>
  <c r="L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Q126" i="4"/>
  <c r="P126" i="4"/>
  <c r="O126" i="4"/>
  <c r="K126" i="4"/>
  <c r="J126" i="4"/>
  <c r="I126" i="4"/>
  <c r="Z125" i="4"/>
  <c r="Y125" i="4"/>
  <c r="X125" i="4"/>
  <c r="W125" i="4"/>
  <c r="V125" i="4"/>
  <c r="U125" i="4"/>
  <c r="Q125" i="4"/>
  <c r="P125" i="4"/>
  <c r="O125" i="4"/>
  <c r="K125" i="4"/>
  <c r="J125" i="4"/>
  <c r="I125" i="4"/>
  <c r="T124" i="4"/>
  <c r="S124" i="4"/>
  <c r="R124" i="4"/>
  <c r="U124" i="4" s="1"/>
  <c r="N124" i="4"/>
  <c r="M124" i="4"/>
  <c r="L124" i="4"/>
  <c r="H124" i="4"/>
  <c r="K124" i="4" s="1"/>
  <c r="G124" i="4"/>
  <c r="F124" i="4"/>
  <c r="E124" i="4"/>
  <c r="Z124" i="4" s="1"/>
  <c r="D124" i="4"/>
  <c r="C124" i="4"/>
  <c r="Z123" i="4"/>
  <c r="Y123" i="4"/>
  <c r="X123" i="4"/>
  <c r="W123" i="4"/>
  <c r="V123" i="4"/>
  <c r="U123" i="4"/>
  <c r="Q123" i="4"/>
  <c r="P123" i="4"/>
  <c r="O123" i="4"/>
  <c r="K123" i="4"/>
  <c r="J123" i="4"/>
  <c r="I123" i="4"/>
  <c r="T122" i="4"/>
  <c r="S122" i="4"/>
  <c r="R122" i="4"/>
  <c r="N122" i="4"/>
  <c r="M122" i="4"/>
  <c r="L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Q121" i="4"/>
  <c r="P121" i="4"/>
  <c r="O121" i="4"/>
  <c r="K121" i="4"/>
  <c r="J121" i="4"/>
  <c r="I121" i="4"/>
  <c r="Z120" i="4"/>
  <c r="Y120" i="4"/>
  <c r="X120" i="4"/>
  <c r="W120" i="4"/>
  <c r="V120" i="4"/>
  <c r="U120" i="4"/>
  <c r="Q120" i="4"/>
  <c r="P120" i="4"/>
  <c r="O120" i="4"/>
  <c r="K120" i="4"/>
  <c r="J120" i="4"/>
  <c r="I120" i="4"/>
  <c r="T119" i="4"/>
  <c r="S119" i="4"/>
  <c r="R119" i="4"/>
  <c r="N119" i="4"/>
  <c r="M119" i="4"/>
  <c r="L119" i="4"/>
  <c r="H119" i="4"/>
  <c r="K119" i="4" s="1"/>
  <c r="G119" i="4"/>
  <c r="F119" i="4"/>
  <c r="E119" i="4"/>
  <c r="D119" i="4"/>
  <c r="C119" i="4"/>
  <c r="Z118" i="4"/>
  <c r="Y118" i="4"/>
  <c r="X118" i="4"/>
  <c r="W118" i="4"/>
  <c r="V118" i="4"/>
  <c r="U118" i="4"/>
  <c r="Q118" i="4"/>
  <c r="P118" i="4"/>
  <c r="O118" i="4"/>
  <c r="K118" i="4"/>
  <c r="J118" i="4"/>
  <c r="I118" i="4"/>
  <c r="Z117" i="4"/>
  <c r="Y117" i="4"/>
  <c r="X117" i="4"/>
  <c r="W117" i="4"/>
  <c r="V117" i="4"/>
  <c r="U117" i="4"/>
  <c r="Q117" i="4"/>
  <c r="P117" i="4"/>
  <c r="O117" i="4"/>
  <c r="K117" i="4"/>
  <c r="J117" i="4"/>
  <c r="I117" i="4"/>
  <c r="Z116" i="4"/>
  <c r="Y116" i="4"/>
  <c r="X116" i="4"/>
  <c r="W116" i="4"/>
  <c r="V116" i="4"/>
  <c r="U116" i="4"/>
  <c r="Q116" i="4"/>
  <c r="P116" i="4"/>
  <c r="O116" i="4"/>
  <c r="K116" i="4"/>
  <c r="J116" i="4"/>
  <c r="I116" i="4"/>
  <c r="T115" i="4"/>
  <c r="S115" i="4"/>
  <c r="R115" i="4"/>
  <c r="N115" i="4"/>
  <c r="M115" i="4"/>
  <c r="L115" i="4"/>
  <c r="O115" i="4" s="1"/>
  <c r="H115" i="4"/>
  <c r="G115" i="4"/>
  <c r="F115" i="4"/>
  <c r="E115" i="4"/>
  <c r="D115" i="4"/>
  <c r="C115" i="4"/>
  <c r="Z114" i="4"/>
  <c r="Y114" i="4"/>
  <c r="X114" i="4"/>
  <c r="W114" i="4"/>
  <c r="V114" i="4"/>
  <c r="Q114" i="4"/>
  <c r="P114" i="4"/>
  <c r="L114" i="4"/>
  <c r="U114" i="4" s="1"/>
  <c r="K114" i="4"/>
  <c r="J114" i="4"/>
  <c r="F114" i="4"/>
  <c r="Z113" i="4"/>
  <c r="Y113" i="4"/>
  <c r="X113" i="4"/>
  <c r="W113" i="4"/>
  <c r="V113" i="4"/>
  <c r="U113" i="4"/>
  <c r="Q113" i="4"/>
  <c r="P113" i="4"/>
  <c r="O113" i="4"/>
  <c r="K113" i="4"/>
  <c r="J113" i="4"/>
  <c r="I113" i="4"/>
  <c r="Z112" i="4"/>
  <c r="Y112" i="4"/>
  <c r="X112" i="4"/>
  <c r="W112" i="4"/>
  <c r="V112" i="4"/>
  <c r="U112" i="4"/>
  <c r="Q112" i="4"/>
  <c r="P112" i="4"/>
  <c r="O112" i="4"/>
  <c r="K112" i="4"/>
  <c r="J112" i="4"/>
  <c r="I112" i="4"/>
  <c r="Z111" i="4"/>
  <c r="Y111" i="4"/>
  <c r="X111" i="4"/>
  <c r="W111" i="4"/>
  <c r="V111" i="4"/>
  <c r="U111" i="4"/>
  <c r="Q111" i="4"/>
  <c r="P111" i="4"/>
  <c r="O111" i="4"/>
  <c r="K111" i="4"/>
  <c r="J111" i="4"/>
  <c r="I111" i="4"/>
  <c r="Z110" i="4"/>
  <c r="Y110" i="4"/>
  <c r="X110" i="4"/>
  <c r="W110" i="4"/>
  <c r="V110" i="4"/>
  <c r="U110" i="4"/>
  <c r="Q110" i="4"/>
  <c r="P110" i="4"/>
  <c r="O110" i="4"/>
  <c r="K110" i="4"/>
  <c r="J110" i="4"/>
  <c r="I110" i="4"/>
  <c r="T109" i="4"/>
  <c r="S109" i="4"/>
  <c r="R109" i="4"/>
  <c r="N109" i="4"/>
  <c r="M109" i="4"/>
  <c r="L109" i="4"/>
  <c r="H109" i="4"/>
  <c r="G109" i="4"/>
  <c r="F109" i="4"/>
  <c r="E109" i="4"/>
  <c r="D109" i="4"/>
  <c r="C109" i="4"/>
  <c r="Z107" i="4"/>
  <c r="Y107" i="4"/>
  <c r="X107" i="4"/>
  <c r="W107" i="4"/>
  <c r="V107" i="4"/>
  <c r="U107" i="4"/>
  <c r="Q107" i="4"/>
  <c r="P107" i="4"/>
  <c r="O107" i="4"/>
  <c r="K107" i="4"/>
  <c r="J107" i="4"/>
  <c r="I107" i="4"/>
  <c r="T106" i="4"/>
  <c r="S106" i="4"/>
  <c r="R106" i="4"/>
  <c r="R104" i="4" s="1"/>
  <c r="N106" i="4"/>
  <c r="N104" i="4" s="1"/>
  <c r="M106" i="4"/>
  <c r="M104" i="4" s="1"/>
  <c r="L106" i="4"/>
  <c r="H106" i="4"/>
  <c r="H104" i="4" s="1"/>
  <c r="G106" i="4"/>
  <c r="F106" i="4"/>
  <c r="F104" i="4" s="1"/>
  <c r="E106" i="4"/>
  <c r="D106" i="4"/>
  <c r="D104" i="4" s="1"/>
  <c r="C106" i="4"/>
  <c r="Z105" i="4"/>
  <c r="Y105" i="4"/>
  <c r="X105" i="4"/>
  <c r="W105" i="4"/>
  <c r="V105" i="4"/>
  <c r="U105" i="4"/>
  <c r="Q105" i="4"/>
  <c r="P105" i="4"/>
  <c r="O105" i="4"/>
  <c r="K105" i="4"/>
  <c r="J105" i="4"/>
  <c r="I105" i="4"/>
  <c r="T104" i="4"/>
  <c r="E104" i="4"/>
  <c r="Z101" i="4"/>
  <c r="Y101" i="4"/>
  <c r="X101" i="4"/>
  <c r="W101" i="4"/>
  <c r="V101" i="4"/>
  <c r="U101" i="4"/>
  <c r="Q101" i="4"/>
  <c r="P101" i="4"/>
  <c r="O101" i="4"/>
  <c r="K101" i="4"/>
  <c r="J101" i="4"/>
  <c r="I101" i="4"/>
  <c r="T100" i="4"/>
  <c r="S100" i="4"/>
  <c r="R100" i="4"/>
  <c r="N100" i="4"/>
  <c r="M100" i="4"/>
  <c r="L100" i="4"/>
  <c r="H100" i="4"/>
  <c r="G100" i="4"/>
  <c r="F100" i="4"/>
  <c r="E100" i="4"/>
  <c r="D100" i="4"/>
  <c r="C100" i="4"/>
  <c r="Z99" i="4"/>
  <c r="Y99" i="4"/>
  <c r="X99" i="4"/>
  <c r="W99" i="4"/>
  <c r="V99" i="4"/>
  <c r="U99" i="4"/>
  <c r="Q99" i="4"/>
  <c r="P99" i="4"/>
  <c r="O99" i="4"/>
  <c r="K99" i="4"/>
  <c r="J99" i="4"/>
  <c r="I99" i="4"/>
  <c r="Z98" i="4"/>
  <c r="Y98" i="4"/>
  <c r="X98" i="4"/>
  <c r="W98" i="4"/>
  <c r="V98" i="4"/>
  <c r="U98" i="4"/>
  <c r="Q98" i="4"/>
  <c r="P98" i="4"/>
  <c r="O98" i="4"/>
  <c r="K98" i="4"/>
  <c r="J98" i="4"/>
  <c r="I98" i="4"/>
  <c r="Z97" i="4"/>
  <c r="Y97" i="4"/>
  <c r="X97" i="4"/>
  <c r="W97" i="4"/>
  <c r="V97" i="4"/>
  <c r="U97" i="4"/>
  <c r="Q97" i="4"/>
  <c r="P97" i="4"/>
  <c r="O97" i="4"/>
  <c r="K97" i="4"/>
  <c r="J97" i="4"/>
  <c r="I97" i="4"/>
  <c r="Z96" i="4"/>
  <c r="Y96" i="4"/>
  <c r="X96" i="4"/>
  <c r="W96" i="4"/>
  <c r="V96" i="4"/>
  <c r="U96" i="4"/>
  <c r="Q96" i="4"/>
  <c r="P96" i="4"/>
  <c r="O96" i="4"/>
  <c r="K96" i="4"/>
  <c r="J96" i="4"/>
  <c r="I96" i="4"/>
  <c r="T95" i="4"/>
  <c r="S95" i="4"/>
  <c r="S93" i="4" s="1"/>
  <c r="R95" i="4"/>
  <c r="N95" i="4"/>
  <c r="N93" i="4" s="1"/>
  <c r="M95" i="4"/>
  <c r="L95" i="4"/>
  <c r="H95" i="4"/>
  <c r="G95" i="4"/>
  <c r="G93" i="4" s="1"/>
  <c r="F95" i="4"/>
  <c r="F93" i="4" s="1"/>
  <c r="E95" i="4"/>
  <c r="E93" i="4" s="1"/>
  <c r="D95" i="4"/>
  <c r="C95" i="4"/>
  <c r="Z94" i="4"/>
  <c r="Y94" i="4"/>
  <c r="X94" i="4"/>
  <c r="W94" i="4"/>
  <c r="V94" i="4"/>
  <c r="U94" i="4"/>
  <c r="Q94" i="4"/>
  <c r="P94" i="4"/>
  <c r="O94" i="4"/>
  <c r="K94" i="4"/>
  <c r="J94" i="4"/>
  <c r="I94" i="4"/>
  <c r="Z92" i="4"/>
  <c r="Y92" i="4"/>
  <c r="X92" i="4"/>
  <c r="W92" i="4"/>
  <c r="V92" i="4"/>
  <c r="U92" i="4"/>
  <c r="Q92" i="4"/>
  <c r="P92" i="4"/>
  <c r="O92" i="4"/>
  <c r="K92" i="4"/>
  <c r="J92" i="4"/>
  <c r="I92" i="4"/>
  <c r="Z91" i="4"/>
  <c r="Y91" i="4"/>
  <c r="X91" i="4"/>
  <c r="W91" i="4"/>
  <c r="V91" i="4"/>
  <c r="U91" i="4"/>
  <c r="Q91" i="4"/>
  <c r="P91" i="4"/>
  <c r="O91" i="4"/>
  <c r="K91" i="4"/>
  <c r="J91" i="4"/>
  <c r="I91" i="4"/>
  <c r="Z90" i="4"/>
  <c r="Y90" i="4"/>
  <c r="X90" i="4"/>
  <c r="W90" i="4"/>
  <c r="V90" i="4"/>
  <c r="U90" i="4"/>
  <c r="Q90" i="4"/>
  <c r="P90" i="4"/>
  <c r="O90" i="4"/>
  <c r="K90" i="4"/>
  <c r="J90" i="4"/>
  <c r="I90" i="4"/>
  <c r="Z89" i="4"/>
  <c r="Y89" i="4"/>
  <c r="X89" i="4"/>
  <c r="W89" i="4"/>
  <c r="V89" i="4"/>
  <c r="Q89" i="4"/>
  <c r="P89" i="4"/>
  <c r="L89" i="4"/>
  <c r="U89" i="4" s="1"/>
  <c r="K89" i="4"/>
  <c r="J89" i="4"/>
  <c r="I89" i="4"/>
  <c r="Z88" i="4"/>
  <c r="Y88" i="4"/>
  <c r="X88" i="4"/>
  <c r="W88" i="4"/>
  <c r="V88" i="4"/>
  <c r="U88" i="4"/>
  <c r="Q88" i="4"/>
  <c r="P88" i="4"/>
  <c r="O88" i="4"/>
  <c r="Z87" i="4"/>
  <c r="Y87" i="4"/>
  <c r="X87" i="4"/>
  <c r="W87" i="4"/>
  <c r="V87" i="4"/>
  <c r="U87" i="4"/>
  <c r="Q87" i="4"/>
  <c r="P87" i="4"/>
  <c r="O87" i="4"/>
  <c r="K87" i="4"/>
  <c r="J87" i="4"/>
  <c r="I87" i="4"/>
  <c r="Z86" i="4"/>
  <c r="Y86" i="4"/>
  <c r="X86" i="4"/>
  <c r="W86" i="4"/>
  <c r="V86" i="4"/>
  <c r="U86" i="4"/>
  <c r="Q86" i="4"/>
  <c r="P86" i="4"/>
  <c r="O86" i="4"/>
  <c r="K86" i="4"/>
  <c r="J86" i="4"/>
  <c r="I86" i="4"/>
  <c r="N85" i="4"/>
  <c r="W85" i="4" s="1"/>
  <c r="M85" i="4"/>
  <c r="H85" i="4"/>
  <c r="G85" i="4"/>
  <c r="F85" i="4"/>
  <c r="E85" i="4"/>
  <c r="Z85" i="4" s="1"/>
  <c r="D85" i="4"/>
  <c r="Y85" i="4" s="1"/>
  <c r="C85" i="4"/>
  <c r="Z84" i="4"/>
  <c r="Y84" i="4"/>
  <c r="X84" i="4"/>
  <c r="W84" i="4"/>
  <c r="V84" i="4"/>
  <c r="U84" i="4"/>
  <c r="Q84" i="4"/>
  <c r="P84" i="4"/>
  <c r="O84" i="4"/>
  <c r="K84" i="4"/>
  <c r="J84" i="4"/>
  <c r="I84" i="4"/>
  <c r="T83" i="4"/>
  <c r="S83" i="4"/>
  <c r="R83" i="4"/>
  <c r="N83" i="4"/>
  <c r="M83" i="4"/>
  <c r="L83" i="4"/>
  <c r="H83" i="4"/>
  <c r="G83" i="4"/>
  <c r="F83" i="4"/>
  <c r="E83" i="4"/>
  <c r="D83" i="4"/>
  <c r="C83" i="4"/>
  <c r="T82" i="4"/>
  <c r="S82" i="4"/>
  <c r="S80" i="4" s="1"/>
  <c r="N82" i="4"/>
  <c r="M82" i="4"/>
  <c r="L82" i="4"/>
  <c r="L80" i="4" s="1"/>
  <c r="H82" i="4"/>
  <c r="G82" i="4"/>
  <c r="F82" i="4"/>
  <c r="F80" i="4" s="1"/>
  <c r="E82" i="4"/>
  <c r="E80" i="4" s="1"/>
  <c r="D82" i="4"/>
  <c r="C82" i="4"/>
  <c r="C80" i="4" s="1"/>
  <c r="Z81" i="4"/>
  <c r="Y81" i="4"/>
  <c r="X81" i="4"/>
  <c r="W81" i="4"/>
  <c r="V81" i="4"/>
  <c r="U81" i="4"/>
  <c r="Q81" i="4"/>
  <c r="P81" i="4"/>
  <c r="O81" i="4"/>
  <c r="K81" i="4"/>
  <c r="J81" i="4"/>
  <c r="I81" i="4"/>
  <c r="R80" i="4"/>
  <c r="M80" i="4"/>
  <c r="Z79" i="4"/>
  <c r="Y79" i="4"/>
  <c r="X79" i="4"/>
  <c r="W79" i="4"/>
  <c r="V79" i="4"/>
  <c r="U79" i="4"/>
  <c r="Q79" i="4"/>
  <c r="P79" i="4"/>
  <c r="O79" i="4"/>
  <c r="K79" i="4"/>
  <c r="J79" i="4"/>
  <c r="I79" i="4"/>
  <c r="Z78" i="4"/>
  <c r="Y78" i="4"/>
  <c r="X78" i="4"/>
  <c r="W78" i="4"/>
  <c r="V78" i="4"/>
  <c r="U78" i="4"/>
  <c r="Q78" i="4"/>
  <c r="P78" i="4"/>
  <c r="O78" i="4"/>
  <c r="K78" i="4"/>
  <c r="J78" i="4"/>
  <c r="I78" i="4"/>
  <c r="Z74" i="4"/>
  <c r="Y74" i="4"/>
  <c r="X74" i="4"/>
  <c r="W74" i="4"/>
  <c r="V74" i="4"/>
  <c r="U74" i="4"/>
  <c r="Q74" i="4"/>
  <c r="P74" i="4"/>
  <c r="O74" i="4"/>
  <c r="K74" i="4"/>
  <c r="J74" i="4"/>
  <c r="I74" i="4"/>
  <c r="T73" i="4"/>
  <c r="S73" i="4"/>
  <c r="R73" i="4"/>
  <c r="N73" i="4"/>
  <c r="M73" i="4"/>
  <c r="L73" i="4"/>
  <c r="H73" i="4"/>
  <c r="G73" i="4"/>
  <c r="F73" i="4"/>
  <c r="E73" i="4"/>
  <c r="D73" i="4"/>
  <c r="C73" i="4"/>
  <c r="Z71" i="4"/>
  <c r="Y71" i="4"/>
  <c r="X71" i="4"/>
  <c r="W71" i="4"/>
  <c r="V71" i="4"/>
  <c r="U71" i="4"/>
  <c r="Q71" i="4"/>
  <c r="P71" i="4"/>
  <c r="O71" i="4"/>
  <c r="K71" i="4"/>
  <c r="J71" i="4"/>
  <c r="I71" i="4"/>
  <c r="Z70" i="4"/>
  <c r="Y70" i="4"/>
  <c r="X70" i="4"/>
  <c r="W70" i="4"/>
  <c r="V70" i="4"/>
  <c r="U70" i="4"/>
  <c r="Q70" i="4"/>
  <c r="P70" i="4"/>
  <c r="O70" i="4"/>
  <c r="K70" i="4"/>
  <c r="J70" i="4"/>
  <c r="I70" i="4"/>
  <c r="Z69" i="4"/>
  <c r="Y69" i="4"/>
  <c r="X69" i="4"/>
  <c r="W69" i="4"/>
  <c r="V69" i="4"/>
  <c r="U69" i="4"/>
  <c r="Q69" i="4"/>
  <c r="P69" i="4"/>
  <c r="O69" i="4"/>
  <c r="K69" i="4"/>
  <c r="J69" i="4"/>
  <c r="I69" i="4"/>
  <c r="Y68" i="4"/>
  <c r="T68" i="4"/>
  <c r="T67" i="4" s="1"/>
  <c r="S68" i="4"/>
  <c r="N68" i="4"/>
  <c r="M68" i="4"/>
  <c r="M67" i="4" s="1"/>
  <c r="L68" i="4"/>
  <c r="U68" i="4" s="1"/>
  <c r="H68" i="4"/>
  <c r="G68" i="4"/>
  <c r="F68" i="4"/>
  <c r="F67" i="4" s="1"/>
  <c r="E68" i="4"/>
  <c r="E67" i="4" s="1"/>
  <c r="D68" i="4"/>
  <c r="D67" i="4" s="1"/>
  <c r="C68" i="4"/>
  <c r="C67" i="4" s="1"/>
  <c r="R67" i="4"/>
  <c r="Z66" i="4"/>
  <c r="Y66" i="4"/>
  <c r="X66" i="4"/>
  <c r="W66" i="4"/>
  <c r="V66" i="4"/>
  <c r="U66" i="4"/>
  <c r="Q66" i="4"/>
  <c r="P66" i="4"/>
  <c r="O66" i="4"/>
  <c r="K66" i="4"/>
  <c r="J66" i="4"/>
  <c r="I66" i="4"/>
  <c r="Z64" i="4"/>
  <c r="Y64" i="4"/>
  <c r="X64" i="4"/>
  <c r="I64" i="4"/>
  <c r="Z63" i="4"/>
  <c r="Y63" i="4"/>
  <c r="X63" i="4"/>
  <c r="W63" i="4"/>
  <c r="V63" i="4"/>
  <c r="U63" i="4"/>
  <c r="Q63" i="4"/>
  <c r="P63" i="4"/>
  <c r="O63" i="4"/>
  <c r="K63" i="4"/>
  <c r="J63" i="4"/>
  <c r="I63" i="4"/>
  <c r="Z62" i="4"/>
  <c r="Y62" i="4"/>
  <c r="X62" i="4"/>
  <c r="W62" i="4"/>
  <c r="V62" i="4"/>
  <c r="U62" i="4"/>
  <c r="Q62" i="4"/>
  <c r="P62" i="4"/>
  <c r="O62" i="4"/>
  <c r="K62" i="4"/>
  <c r="J62" i="4"/>
  <c r="I62" i="4"/>
  <c r="Z61" i="4"/>
  <c r="Y61" i="4"/>
  <c r="X61" i="4"/>
  <c r="W61" i="4"/>
  <c r="V61" i="4"/>
  <c r="U61" i="4"/>
  <c r="Q61" i="4"/>
  <c r="P61" i="4"/>
  <c r="O61" i="4"/>
  <c r="K61" i="4"/>
  <c r="J61" i="4"/>
  <c r="I61" i="4"/>
  <c r="Z60" i="4"/>
  <c r="Y60" i="4"/>
  <c r="X60" i="4"/>
  <c r="W60" i="4"/>
  <c r="V60" i="4"/>
  <c r="U60" i="4"/>
  <c r="Q60" i="4"/>
  <c r="P60" i="4"/>
  <c r="O60" i="4"/>
  <c r="K60" i="4"/>
  <c r="J60" i="4"/>
  <c r="I60" i="4"/>
  <c r="U59" i="4"/>
  <c r="T59" i="4"/>
  <c r="S59" i="4"/>
  <c r="O59" i="4"/>
  <c r="N59" i="4"/>
  <c r="N58" i="4" s="1"/>
  <c r="M59" i="4"/>
  <c r="H59" i="4"/>
  <c r="G59" i="4"/>
  <c r="E59" i="4"/>
  <c r="E58" i="4" s="1"/>
  <c r="D59" i="4"/>
  <c r="D58" i="4" s="1"/>
  <c r="C59" i="4"/>
  <c r="R58" i="4"/>
  <c r="L58" i="4"/>
  <c r="F58" i="4"/>
  <c r="Z57" i="4"/>
  <c r="Y57" i="4"/>
  <c r="X57" i="4"/>
  <c r="W57" i="4"/>
  <c r="V57" i="4"/>
  <c r="U57" i="4"/>
  <c r="Q57" i="4"/>
  <c r="P57" i="4"/>
  <c r="O57" i="4"/>
  <c r="K57" i="4"/>
  <c r="J57" i="4"/>
  <c r="I57" i="4"/>
  <c r="Z56" i="4"/>
  <c r="Y56" i="4"/>
  <c r="X56" i="4"/>
  <c r="W56" i="4"/>
  <c r="V56" i="4"/>
  <c r="U56" i="4"/>
  <c r="Q56" i="4"/>
  <c r="P56" i="4"/>
  <c r="O56" i="4"/>
  <c r="K56" i="4"/>
  <c r="J56" i="4"/>
  <c r="I56" i="4"/>
  <c r="T55" i="4"/>
  <c r="S55" i="4"/>
  <c r="R55" i="4"/>
  <c r="N55" i="4"/>
  <c r="M55" i="4"/>
  <c r="L55" i="4"/>
  <c r="H55" i="4"/>
  <c r="G55" i="4"/>
  <c r="F55" i="4"/>
  <c r="E55" i="4"/>
  <c r="D55" i="4"/>
  <c r="C55" i="4"/>
  <c r="X55" i="4" s="1"/>
  <c r="Z54" i="4"/>
  <c r="Y54" i="4"/>
  <c r="X54" i="4"/>
  <c r="W54" i="4"/>
  <c r="V54" i="4"/>
  <c r="U54" i="4"/>
  <c r="Q54" i="4"/>
  <c r="P54" i="4"/>
  <c r="O54" i="4"/>
  <c r="K54" i="4"/>
  <c r="J54" i="4"/>
  <c r="I54" i="4"/>
  <c r="Z53" i="4"/>
  <c r="Y53" i="4"/>
  <c r="X53" i="4"/>
  <c r="W53" i="4"/>
  <c r="V53" i="4"/>
  <c r="U53" i="4"/>
  <c r="Q53" i="4"/>
  <c r="P53" i="4"/>
  <c r="O53" i="4"/>
  <c r="K53" i="4"/>
  <c r="J53" i="4"/>
  <c r="I53" i="4"/>
  <c r="T52" i="4"/>
  <c r="S52" i="4"/>
  <c r="R52" i="4"/>
  <c r="N52" i="4"/>
  <c r="M52" i="4"/>
  <c r="L52" i="4"/>
  <c r="H52" i="4"/>
  <c r="G52" i="4"/>
  <c r="F52" i="4"/>
  <c r="E52" i="4"/>
  <c r="Z52" i="4" s="1"/>
  <c r="D52" i="4"/>
  <c r="C52" i="4"/>
  <c r="Z51" i="4"/>
  <c r="Y51" i="4"/>
  <c r="X51" i="4"/>
  <c r="W51" i="4"/>
  <c r="V51" i="4"/>
  <c r="U51" i="4"/>
  <c r="Q51" i="4"/>
  <c r="P51" i="4"/>
  <c r="O51" i="4"/>
  <c r="K51" i="4"/>
  <c r="J51" i="4"/>
  <c r="I51" i="4"/>
  <c r="Z50" i="4"/>
  <c r="Y50" i="4"/>
  <c r="X50" i="4"/>
  <c r="W50" i="4"/>
  <c r="V50" i="4"/>
  <c r="U50" i="4"/>
  <c r="Q50" i="4"/>
  <c r="P50" i="4"/>
  <c r="O50" i="4"/>
  <c r="K50" i="4"/>
  <c r="J50" i="4"/>
  <c r="I50" i="4"/>
  <c r="Z49" i="4"/>
  <c r="Y49" i="4"/>
  <c r="X49" i="4"/>
  <c r="W49" i="4"/>
  <c r="V49" i="4"/>
  <c r="U49" i="4"/>
  <c r="Q49" i="4"/>
  <c r="P49" i="4"/>
  <c r="O49" i="4"/>
  <c r="K49" i="4"/>
  <c r="J49" i="4"/>
  <c r="I49" i="4"/>
  <c r="Z48" i="4"/>
  <c r="Y48" i="4"/>
  <c r="X48" i="4"/>
  <c r="W48" i="4"/>
  <c r="V48" i="4"/>
  <c r="U48" i="4"/>
  <c r="Q48" i="4"/>
  <c r="P48" i="4"/>
  <c r="O48" i="4"/>
  <c r="K48" i="4"/>
  <c r="J48" i="4"/>
  <c r="I48" i="4"/>
  <c r="Z47" i="4"/>
  <c r="Y47" i="4"/>
  <c r="X47" i="4"/>
  <c r="W47" i="4"/>
  <c r="V47" i="4"/>
  <c r="U47" i="4"/>
  <c r="Q47" i="4"/>
  <c r="P47" i="4"/>
  <c r="O47" i="4"/>
  <c r="K47" i="4"/>
  <c r="J47" i="4"/>
  <c r="I47" i="4"/>
  <c r="Z46" i="4"/>
  <c r="Y46" i="4"/>
  <c r="X46" i="4"/>
  <c r="W46" i="4"/>
  <c r="V46" i="4"/>
  <c r="U46" i="4"/>
  <c r="Q46" i="4"/>
  <c r="P46" i="4"/>
  <c r="O46" i="4"/>
  <c r="K46" i="4"/>
  <c r="J46" i="4"/>
  <c r="I46" i="4"/>
  <c r="T45" i="4"/>
  <c r="S45" i="4"/>
  <c r="R45" i="4"/>
  <c r="N45" i="4"/>
  <c r="M45" i="4"/>
  <c r="L45" i="4"/>
  <c r="L43" i="4" s="1"/>
  <c r="H45" i="4"/>
  <c r="H43" i="4" s="1"/>
  <c r="G45" i="4"/>
  <c r="F45" i="4"/>
  <c r="E45" i="4"/>
  <c r="D45" i="4"/>
  <c r="C45" i="4"/>
  <c r="Z44" i="4"/>
  <c r="Y44" i="4"/>
  <c r="X44" i="4"/>
  <c r="W44" i="4"/>
  <c r="V44" i="4"/>
  <c r="U44" i="4"/>
  <c r="Q44" i="4"/>
  <c r="P44" i="4"/>
  <c r="O44" i="4"/>
  <c r="K44" i="4"/>
  <c r="J44" i="4"/>
  <c r="I44" i="4"/>
  <c r="Z42" i="4"/>
  <c r="Y42" i="4"/>
  <c r="X42" i="4"/>
  <c r="W42" i="4"/>
  <c r="V42" i="4"/>
  <c r="U42" i="4"/>
  <c r="Q42" i="4"/>
  <c r="P42" i="4"/>
  <c r="O42" i="4"/>
  <c r="K42" i="4"/>
  <c r="J42" i="4"/>
  <c r="I42" i="4"/>
  <c r="Z41" i="4"/>
  <c r="Y41" i="4"/>
  <c r="X41" i="4"/>
  <c r="W41" i="4"/>
  <c r="V41" i="4"/>
  <c r="U41" i="4"/>
  <c r="Q41" i="4"/>
  <c r="P41" i="4"/>
  <c r="O41" i="4"/>
  <c r="K41" i="4"/>
  <c r="J41" i="4"/>
  <c r="I41" i="4"/>
  <c r="Z40" i="4"/>
  <c r="Y40" i="4"/>
  <c r="X40" i="4"/>
  <c r="W40" i="4"/>
  <c r="V40" i="4"/>
  <c r="U40" i="4"/>
  <c r="Q40" i="4"/>
  <c r="P40" i="4"/>
  <c r="O40" i="4"/>
  <c r="K40" i="4"/>
  <c r="J40" i="4"/>
  <c r="I40" i="4"/>
  <c r="Z39" i="4"/>
  <c r="Y39" i="4"/>
  <c r="X39" i="4"/>
  <c r="W39" i="4"/>
  <c r="V39" i="4"/>
  <c r="U39" i="4"/>
  <c r="Q39" i="4"/>
  <c r="P39" i="4"/>
  <c r="O39" i="4"/>
  <c r="K39" i="4"/>
  <c r="J39" i="4"/>
  <c r="I39" i="4"/>
  <c r="T38" i="4"/>
  <c r="S38" i="4"/>
  <c r="R38" i="4"/>
  <c r="N38" i="4"/>
  <c r="M38" i="4"/>
  <c r="L38" i="4"/>
  <c r="H38" i="4"/>
  <c r="K38" i="4" s="1"/>
  <c r="G38" i="4"/>
  <c r="J38" i="4" s="1"/>
  <c r="F38" i="4"/>
  <c r="E38" i="4"/>
  <c r="D38" i="4"/>
  <c r="C38" i="4"/>
  <c r="Z37" i="4"/>
  <c r="Y37" i="4"/>
  <c r="X37" i="4"/>
  <c r="W37" i="4"/>
  <c r="V37" i="4"/>
  <c r="U37" i="4"/>
  <c r="Q37" i="4"/>
  <c r="P37" i="4"/>
  <c r="O37" i="4"/>
  <c r="K37" i="4"/>
  <c r="J37" i="4"/>
  <c r="I37" i="4"/>
  <c r="Z36" i="4"/>
  <c r="Y36" i="4"/>
  <c r="X36" i="4"/>
  <c r="W36" i="4"/>
  <c r="V36" i="4"/>
  <c r="U36" i="4"/>
  <c r="Q36" i="4"/>
  <c r="P36" i="4"/>
  <c r="O36" i="4"/>
  <c r="K36" i="4"/>
  <c r="J36" i="4"/>
  <c r="I36" i="4"/>
  <c r="T35" i="4"/>
  <c r="S35" i="4"/>
  <c r="R35" i="4"/>
  <c r="N35" i="4"/>
  <c r="N33" i="4" s="1"/>
  <c r="M35" i="4"/>
  <c r="L35" i="4"/>
  <c r="L33" i="4" s="1"/>
  <c r="H35" i="4"/>
  <c r="H33" i="4" s="1"/>
  <c r="G35" i="4"/>
  <c r="F35" i="4"/>
  <c r="E35" i="4"/>
  <c r="D35" i="4"/>
  <c r="D33" i="4" s="1"/>
  <c r="C35" i="4"/>
  <c r="C33" i="4" s="1"/>
  <c r="Z34" i="4"/>
  <c r="Y34" i="4"/>
  <c r="X34" i="4"/>
  <c r="W34" i="4"/>
  <c r="V34" i="4"/>
  <c r="U34" i="4"/>
  <c r="Q34" i="4"/>
  <c r="P34" i="4"/>
  <c r="O34" i="4"/>
  <c r="K34" i="4"/>
  <c r="J34" i="4"/>
  <c r="I34" i="4"/>
  <c r="M33" i="4"/>
  <c r="X32" i="4"/>
  <c r="U32" i="4"/>
  <c r="O32" i="4"/>
  <c r="M32" i="4"/>
  <c r="I32" i="4"/>
  <c r="G32" i="4"/>
  <c r="H32" i="4" s="1"/>
  <c r="D32" i="4"/>
  <c r="Z31" i="4"/>
  <c r="Y31" i="4"/>
  <c r="X31" i="4"/>
  <c r="W31" i="4"/>
  <c r="V31" i="4"/>
  <c r="U31" i="4"/>
  <c r="Q31" i="4"/>
  <c r="P31" i="4"/>
  <c r="O31" i="4"/>
  <c r="K31" i="4"/>
  <c r="J31" i="4"/>
  <c r="I31" i="4"/>
  <c r="Z30" i="4"/>
  <c r="Y30" i="4"/>
  <c r="X30" i="4"/>
  <c r="W30" i="4"/>
  <c r="V30" i="4"/>
  <c r="U30" i="4"/>
  <c r="Q30" i="4"/>
  <c r="P30" i="4"/>
  <c r="O30" i="4"/>
  <c r="K30" i="4"/>
  <c r="J30" i="4"/>
  <c r="I30" i="4"/>
  <c r="Z29" i="4"/>
  <c r="Y29" i="4"/>
  <c r="X29" i="4"/>
  <c r="W29" i="4"/>
  <c r="V29" i="4"/>
  <c r="U29" i="4"/>
  <c r="Q29" i="4"/>
  <c r="P29" i="4"/>
  <c r="O29" i="4"/>
  <c r="K29" i="4"/>
  <c r="J29" i="4"/>
  <c r="I29" i="4"/>
  <c r="Z28" i="4"/>
  <c r="Y28" i="4"/>
  <c r="X28" i="4"/>
  <c r="W28" i="4"/>
  <c r="V28" i="4"/>
  <c r="U28" i="4"/>
  <c r="Q28" i="4"/>
  <c r="P28" i="4"/>
  <c r="O28" i="4"/>
  <c r="K28" i="4"/>
  <c r="J28" i="4"/>
  <c r="I28" i="4"/>
  <c r="Z27" i="4"/>
  <c r="Y27" i="4"/>
  <c r="X27" i="4"/>
  <c r="W27" i="4"/>
  <c r="V27" i="4"/>
  <c r="U27" i="4"/>
  <c r="Q27" i="4"/>
  <c r="P27" i="4"/>
  <c r="O27" i="4"/>
  <c r="K27" i="4"/>
  <c r="J27" i="4"/>
  <c r="I27" i="4"/>
  <c r="Z26" i="4"/>
  <c r="Y26" i="4"/>
  <c r="X26" i="4"/>
  <c r="W26" i="4"/>
  <c r="V26" i="4"/>
  <c r="U26" i="4"/>
  <c r="Q26" i="4"/>
  <c r="P26" i="4"/>
  <c r="O26" i="4"/>
  <c r="K26" i="4"/>
  <c r="J26" i="4"/>
  <c r="I26" i="4"/>
  <c r="Z25" i="4"/>
  <c r="Y25" i="4"/>
  <c r="X25" i="4"/>
  <c r="W25" i="4"/>
  <c r="V25" i="4"/>
  <c r="U25" i="4"/>
  <c r="Q25" i="4"/>
  <c r="P25" i="4"/>
  <c r="O25" i="4"/>
  <c r="K25" i="4"/>
  <c r="J25" i="4"/>
  <c r="I25" i="4"/>
  <c r="T24" i="4"/>
  <c r="S24" i="4"/>
  <c r="R24" i="4"/>
  <c r="R23" i="4" s="1"/>
  <c r="N24" i="4"/>
  <c r="M24" i="4"/>
  <c r="L24" i="4"/>
  <c r="L23" i="4" s="1"/>
  <c r="H24" i="4"/>
  <c r="G24" i="4"/>
  <c r="F24" i="4"/>
  <c r="F23" i="4" s="1"/>
  <c r="E24" i="4"/>
  <c r="D24" i="4"/>
  <c r="C24" i="4"/>
  <c r="C23" i="4" s="1"/>
  <c r="Z22" i="4"/>
  <c r="Y22" i="4"/>
  <c r="X22" i="4"/>
  <c r="W22" i="4"/>
  <c r="V22" i="4"/>
  <c r="U22" i="4"/>
  <c r="Q22" i="4"/>
  <c r="P22" i="4"/>
  <c r="O22" i="4"/>
  <c r="K22" i="4"/>
  <c r="J22" i="4"/>
  <c r="I22" i="4"/>
  <c r="Z21" i="4"/>
  <c r="Y21" i="4"/>
  <c r="X21" i="4"/>
  <c r="W21" i="4"/>
  <c r="V21" i="4"/>
  <c r="U21" i="4"/>
  <c r="Q21" i="4"/>
  <c r="P21" i="4"/>
  <c r="O21" i="4"/>
  <c r="K21" i="4"/>
  <c r="J21" i="4"/>
  <c r="I21" i="4"/>
  <c r="Z20" i="4"/>
  <c r="Y20" i="4"/>
  <c r="X20" i="4"/>
  <c r="W20" i="4"/>
  <c r="V20" i="4"/>
  <c r="U20" i="4"/>
  <c r="Q20" i="4"/>
  <c r="P20" i="4"/>
  <c r="O20" i="4"/>
  <c r="K20" i="4"/>
  <c r="J20" i="4"/>
  <c r="I20" i="4"/>
  <c r="Z19" i="4"/>
  <c r="Y19" i="4"/>
  <c r="X19" i="4"/>
  <c r="W19" i="4"/>
  <c r="V19" i="4"/>
  <c r="U19" i="4"/>
  <c r="Q19" i="4"/>
  <c r="P19" i="4"/>
  <c r="O19" i="4"/>
  <c r="K19" i="4"/>
  <c r="J19" i="4"/>
  <c r="I19" i="4"/>
  <c r="T18" i="4"/>
  <c r="S18" i="4"/>
  <c r="R18" i="4"/>
  <c r="N18" i="4"/>
  <c r="M18" i="4"/>
  <c r="M17" i="4" s="1"/>
  <c r="L18" i="4"/>
  <c r="H18" i="4"/>
  <c r="G18" i="4"/>
  <c r="F18" i="4"/>
  <c r="F17" i="4" s="1"/>
  <c r="E18" i="4"/>
  <c r="E17" i="4" s="1"/>
  <c r="D18" i="4"/>
  <c r="D17" i="4" s="1"/>
  <c r="C18" i="4"/>
  <c r="C17" i="4" s="1"/>
  <c r="N17" i="4"/>
  <c r="L17" i="4"/>
  <c r="H17" i="4"/>
  <c r="Z16" i="4"/>
  <c r="Y16" i="4"/>
  <c r="X16" i="4"/>
  <c r="W16" i="4"/>
  <c r="V16" i="4"/>
  <c r="U16" i="4"/>
  <c r="Q16" i="4"/>
  <c r="P16" i="4"/>
  <c r="O16" i="4"/>
  <c r="K16" i="4"/>
  <c r="J16" i="4"/>
  <c r="I16" i="4"/>
  <c r="Z15" i="4"/>
  <c r="Y15" i="4"/>
  <c r="X15" i="4"/>
  <c r="W15" i="4"/>
  <c r="V15" i="4"/>
  <c r="U15" i="4"/>
  <c r="Q15" i="4"/>
  <c r="P15" i="4"/>
  <c r="O15" i="4"/>
  <c r="K15" i="4"/>
  <c r="J15" i="4"/>
  <c r="I15" i="4"/>
  <c r="Z14" i="4"/>
  <c r="Y14" i="4"/>
  <c r="X14" i="4"/>
  <c r="W14" i="4"/>
  <c r="V14" i="4"/>
  <c r="U14" i="4"/>
  <c r="Q14" i="4"/>
  <c r="P14" i="4"/>
  <c r="O14" i="4"/>
  <c r="K14" i="4"/>
  <c r="J14" i="4"/>
  <c r="I14" i="4"/>
  <c r="Z13" i="4"/>
  <c r="Y13" i="4"/>
  <c r="X13" i="4"/>
  <c r="W13" i="4"/>
  <c r="V13" i="4"/>
  <c r="U13" i="4"/>
  <c r="Q13" i="4"/>
  <c r="P13" i="4"/>
  <c r="O13" i="4"/>
  <c r="K13" i="4"/>
  <c r="J13" i="4"/>
  <c r="I13" i="4"/>
  <c r="Z12" i="4"/>
  <c r="Y12" i="4"/>
  <c r="X12" i="4"/>
  <c r="W12" i="4"/>
  <c r="V12" i="4"/>
  <c r="U12" i="4"/>
  <c r="Q12" i="4"/>
  <c r="P12" i="4"/>
  <c r="O12" i="4"/>
  <c r="K12" i="4"/>
  <c r="J12" i="4"/>
  <c r="I12" i="4"/>
  <c r="T11" i="4"/>
  <c r="S11" i="4"/>
  <c r="R11" i="4"/>
  <c r="R10" i="4" s="1"/>
  <c r="N11" i="4"/>
  <c r="N10" i="4" s="1"/>
  <c r="M11" i="4"/>
  <c r="M10" i="4" s="1"/>
  <c r="L11" i="4"/>
  <c r="L10" i="4" s="1"/>
  <c r="H11" i="4"/>
  <c r="G11" i="4"/>
  <c r="F11" i="4"/>
  <c r="F10" i="4" s="1"/>
  <c r="E11" i="4"/>
  <c r="Z11" i="4" s="1"/>
  <c r="D11" i="4"/>
  <c r="D10" i="4" s="1"/>
  <c r="C11" i="4"/>
  <c r="C10" i="4" s="1"/>
  <c r="T10" i="4"/>
  <c r="W68" i="4" l="1"/>
  <c r="Z68" i="4"/>
  <c r="W82" i="4"/>
  <c r="U82" i="4"/>
  <c r="O83" i="4"/>
  <c r="V115" i="4"/>
  <c r="O150" i="4"/>
  <c r="G23" i="4"/>
  <c r="K68" i="4"/>
  <c r="Y82" i="4"/>
  <c r="K82" i="4"/>
  <c r="O82" i="4"/>
  <c r="O109" i="4"/>
  <c r="I115" i="4"/>
  <c r="I122" i="4"/>
  <c r="P122" i="4"/>
  <c r="I148" i="4"/>
  <c r="N147" i="4"/>
  <c r="Z18" i="4"/>
  <c r="J45" i="4"/>
  <c r="N67" i="4"/>
  <c r="W67" i="4" s="1"/>
  <c r="Q68" i="4"/>
  <c r="N80" i="4"/>
  <c r="N72" i="4" s="1"/>
  <c r="N65" i="4" s="1"/>
  <c r="Y122" i="4"/>
  <c r="Q148" i="4"/>
  <c r="Y150" i="4"/>
  <c r="X224" i="4"/>
  <c r="K17" i="4"/>
  <c r="K18" i="4"/>
  <c r="P45" i="4"/>
  <c r="I55" i="4"/>
  <c r="H67" i="4"/>
  <c r="Q67" i="4" s="1"/>
  <c r="I82" i="4"/>
  <c r="Z82" i="4"/>
  <c r="Q115" i="4"/>
  <c r="J122" i="4"/>
  <c r="Q122" i="4"/>
  <c r="Q124" i="4"/>
  <c r="I127" i="4"/>
  <c r="P150" i="4"/>
  <c r="P152" i="4"/>
  <c r="I154" i="4"/>
  <c r="W154" i="4"/>
  <c r="I156" i="4"/>
  <c r="W156" i="4"/>
  <c r="I83" i="4"/>
  <c r="X202" i="4"/>
  <c r="O202" i="4"/>
  <c r="U95" i="4"/>
  <c r="J83" i="4"/>
  <c r="Z59" i="4"/>
  <c r="J55" i="4"/>
  <c r="U55" i="4"/>
  <c r="K52" i="4"/>
  <c r="I35" i="4"/>
  <c r="W35" i="4"/>
  <c r="J18" i="4"/>
  <c r="K11" i="4"/>
  <c r="Y202" i="4"/>
  <c r="Q202" i="4"/>
  <c r="K35" i="4"/>
  <c r="Y35" i="4"/>
  <c r="Q38" i="4"/>
  <c r="D43" i="4"/>
  <c r="Z38" i="4"/>
  <c r="Z45" i="4"/>
  <c r="D80" i="4"/>
  <c r="D72" i="4" s="1"/>
  <c r="D65" i="4" s="1"/>
  <c r="Q82" i="4"/>
  <c r="J119" i="4"/>
  <c r="X142" i="4"/>
  <c r="I152" i="4"/>
  <c r="N198" i="4"/>
  <c r="W198" i="4" s="1"/>
  <c r="X199" i="4"/>
  <c r="X215" i="4"/>
  <c r="Y224" i="4"/>
  <c r="Q224" i="4"/>
  <c r="Q55" i="4"/>
  <c r="O10" i="4"/>
  <c r="K55" i="4"/>
  <c r="V68" i="4"/>
  <c r="H80" i="4"/>
  <c r="H72" i="4" s="1"/>
  <c r="Q142" i="4"/>
  <c r="H10" i="4"/>
  <c r="Q10" i="4" s="1"/>
  <c r="Q11" i="4"/>
  <c r="E33" i="4"/>
  <c r="K33" i="4" s="1"/>
  <c r="J35" i="4"/>
  <c r="Z35" i="4"/>
  <c r="Y38" i="4"/>
  <c r="W52" i="4"/>
  <c r="L67" i="4"/>
  <c r="O67" i="4" s="1"/>
  <c r="S67" i="4"/>
  <c r="Y67" i="4" s="1"/>
  <c r="O68" i="4"/>
  <c r="I80" i="4"/>
  <c r="V82" i="4"/>
  <c r="K122" i="4"/>
  <c r="O122" i="4"/>
  <c r="J124" i="4"/>
  <c r="J136" i="4"/>
  <c r="K136" i="4"/>
  <c r="P142" i="4"/>
  <c r="Q152" i="4"/>
  <c r="X152" i="4"/>
  <c r="Q154" i="4"/>
  <c r="U154" i="4"/>
  <c r="U156" i="4"/>
  <c r="Y158" i="4"/>
  <c r="K158" i="4"/>
  <c r="R198" i="4"/>
  <c r="X198" i="4" s="1"/>
  <c r="O215" i="4"/>
  <c r="O232" i="4"/>
  <c r="Y160" i="4"/>
  <c r="Q160" i="4"/>
  <c r="U160" i="4"/>
  <c r="X154" i="4"/>
  <c r="O154" i="4"/>
  <c r="R147" i="4"/>
  <c r="R108" i="4" s="1"/>
  <c r="V142" i="4"/>
  <c r="I142" i="4"/>
  <c r="Y127" i="4"/>
  <c r="Y115" i="4"/>
  <c r="K115" i="4"/>
  <c r="Q106" i="4"/>
  <c r="P106" i="4"/>
  <c r="K106" i="4"/>
  <c r="U106" i="4"/>
  <c r="K85" i="4"/>
  <c r="J24" i="4"/>
  <c r="P24" i="4"/>
  <c r="O23" i="4"/>
  <c r="K24" i="4"/>
  <c r="Z24" i="4"/>
  <c r="V152" i="4"/>
  <c r="P154" i="4"/>
  <c r="X106" i="4"/>
  <c r="Q119" i="4"/>
  <c r="Z136" i="4"/>
  <c r="Q136" i="4"/>
  <c r="P215" i="4"/>
  <c r="Y230" i="4"/>
  <c r="J115" i="4"/>
  <c r="P115" i="4"/>
  <c r="U119" i="4"/>
  <c r="W122" i="4"/>
  <c r="Q127" i="4"/>
  <c r="U136" i="4"/>
  <c r="U142" i="4"/>
  <c r="X148" i="4"/>
  <c r="J150" i="4"/>
  <c r="K152" i="4"/>
  <c r="Y156" i="4"/>
  <c r="K156" i="4"/>
  <c r="O158" i="4"/>
  <c r="K160" i="4"/>
  <c r="O199" i="4"/>
  <c r="Y215" i="4"/>
  <c r="O224" i="4"/>
  <c r="Z230" i="4"/>
  <c r="S147" i="4"/>
  <c r="S108" i="4" s="1"/>
  <c r="O156" i="4"/>
  <c r="Z119" i="4"/>
  <c r="K127" i="4"/>
  <c r="K142" i="4"/>
  <c r="O148" i="4"/>
  <c r="P156" i="4"/>
  <c r="L104" i="4"/>
  <c r="O104" i="4" s="1"/>
  <c r="O106" i="4"/>
  <c r="J127" i="4"/>
  <c r="P127" i="4"/>
  <c r="J142" i="4"/>
  <c r="K150" i="4"/>
  <c r="Q150" i="4"/>
  <c r="Y152" i="4"/>
  <c r="V160" i="4"/>
  <c r="F198" i="4"/>
  <c r="I198" i="4" s="1"/>
  <c r="U232" i="4"/>
  <c r="P232" i="4"/>
  <c r="T80" i="4"/>
  <c r="I95" i="4"/>
  <c r="P100" i="4"/>
  <c r="Y100" i="4"/>
  <c r="K100" i="4"/>
  <c r="Q17" i="4"/>
  <c r="W18" i="4"/>
  <c r="E43" i="4"/>
  <c r="K43" i="4" s="1"/>
  <c r="V45" i="4"/>
  <c r="W73" i="4"/>
  <c r="R93" i="4"/>
  <c r="E10" i="4"/>
  <c r="Y11" i="4"/>
  <c r="T17" i="4"/>
  <c r="Z17" i="4" s="1"/>
  <c r="S33" i="4"/>
  <c r="Y33" i="4" s="1"/>
  <c r="Q35" i="4"/>
  <c r="V35" i="4"/>
  <c r="P38" i="4"/>
  <c r="F43" i="4"/>
  <c r="O43" i="4" s="1"/>
  <c r="M43" i="4"/>
  <c r="I45" i="4"/>
  <c r="K45" i="4"/>
  <c r="Y52" i="4"/>
  <c r="P55" i="4"/>
  <c r="T58" i="4"/>
  <c r="W58" i="4" s="1"/>
  <c r="W59" i="4"/>
  <c r="V80" i="4"/>
  <c r="I85" i="4"/>
  <c r="W11" i="4"/>
  <c r="Q52" i="4"/>
  <c r="Q85" i="4"/>
  <c r="Q18" i="4"/>
  <c r="Q24" i="4"/>
  <c r="Q33" i="4"/>
  <c r="Q45" i="4"/>
  <c r="J11" i="4"/>
  <c r="Y18" i="4"/>
  <c r="Y24" i="4"/>
  <c r="T33" i="4"/>
  <c r="Y45" i="4"/>
  <c r="C43" i="4"/>
  <c r="G43" i="4"/>
  <c r="Z55" i="4"/>
  <c r="J85" i="4"/>
  <c r="T93" i="4"/>
  <c r="W93" i="4" s="1"/>
  <c r="L72" i="4"/>
  <c r="L65" i="4" s="1"/>
  <c r="P83" i="4"/>
  <c r="F72" i="4"/>
  <c r="F65" i="4" s="1"/>
  <c r="V73" i="4"/>
  <c r="O73" i="4"/>
  <c r="Z73" i="4"/>
  <c r="X95" i="4"/>
  <c r="Q95" i="4"/>
  <c r="O95" i="4"/>
  <c r="W95" i="4"/>
  <c r="J100" i="4"/>
  <c r="S72" i="4"/>
  <c r="K73" i="4"/>
  <c r="Q73" i="4"/>
  <c r="U73" i="4"/>
  <c r="Q83" i="4"/>
  <c r="Y73" i="4"/>
  <c r="O80" i="4"/>
  <c r="Y83" i="4"/>
  <c r="U23" i="4"/>
  <c r="X23" i="4"/>
  <c r="N23" i="4"/>
  <c r="Q32" i="4"/>
  <c r="U10" i="4"/>
  <c r="X10" i="4"/>
  <c r="U18" i="4"/>
  <c r="X18" i="4"/>
  <c r="U52" i="4"/>
  <c r="X52" i="4"/>
  <c r="M58" i="4"/>
  <c r="P59" i="4"/>
  <c r="J68" i="4"/>
  <c r="G67" i="4"/>
  <c r="O100" i="4"/>
  <c r="U100" i="4"/>
  <c r="Z104" i="4"/>
  <c r="W104" i="4"/>
  <c r="X122" i="4"/>
  <c r="U122" i="4"/>
  <c r="V136" i="4"/>
  <c r="Y136" i="4"/>
  <c r="D198" i="4"/>
  <c r="Y198" i="4" s="1"/>
  <c r="Y199" i="4"/>
  <c r="P11" i="4"/>
  <c r="P18" i="4"/>
  <c r="E32" i="4"/>
  <c r="E23" i="4" s="1"/>
  <c r="D23" i="4"/>
  <c r="Y32" i="4"/>
  <c r="U35" i="4"/>
  <c r="X35" i="4"/>
  <c r="R43" i="4"/>
  <c r="O45" i="4"/>
  <c r="P52" i="4"/>
  <c r="Z83" i="4"/>
  <c r="K83" i="4"/>
  <c r="V83" i="4"/>
  <c r="X115" i="4"/>
  <c r="U115" i="4"/>
  <c r="V124" i="4"/>
  <c r="Y124" i="4"/>
  <c r="W224" i="4"/>
  <c r="Z224" i="4"/>
  <c r="V232" i="4"/>
  <c r="S228" i="4"/>
  <c r="Y232" i="4"/>
  <c r="G10" i="4"/>
  <c r="W10" i="4"/>
  <c r="G17" i="4"/>
  <c r="J17" i="4" s="1"/>
  <c r="R17" i="4"/>
  <c r="I24" i="4"/>
  <c r="O24" i="4"/>
  <c r="V24" i="4"/>
  <c r="J32" i="4"/>
  <c r="F33" i="4"/>
  <c r="P35" i="4"/>
  <c r="I38" i="4"/>
  <c r="O38" i="4"/>
  <c r="V38" i="4"/>
  <c r="S43" i="4"/>
  <c r="U45" i="4"/>
  <c r="X45" i="4"/>
  <c r="W45" i="4"/>
  <c r="J52" i="4"/>
  <c r="J59" i="4"/>
  <c r="G58" i="4"/>
  <c r="J58" i="4" s="1"/>
  <c r="I67" i="4"/>
  <c r="V67" i="4"/>
  <c r="I73" i="4"/>
  <c r="X83" i="4"/>
  <c r="U83" i="4"/>
  <c r="P95" i="4"/>
  <c r="M93" i="4"/>
  <c r="P93" i="4" s="1"/>
  <c r="X100" i="4"/>
  <c r="I100" i="4"/>
  <c r="Z100" i="4"/>
  <c r="W100" i="4"/>
  <c r="V106" i="4"/>
  <c r="S104" i="4"/>
  <c r="Y106" i="4"/>
  <c r="X109" i="4"/>
  <c r="I109" i="4"/>
  <c r="J109" i="4"/>
  <c r="P109" i="4"/>
  <c r="F108" i="4"/>
  <c r="I114" i="4"/>
  <c r="V119" i="4"/>
  <c r="Y119" i="4"/>
  <c r="V127" i="4"/>
  <c r="Z142" i="4"/>
  <c r="W142" i="4"/>
  <c r="U152" i="4"/>
  <c r="O152" i="4"/>
  <c r="K215" i="4"/>
  <c r="Q215" i="4"/>
  <c r="U11" i="4"/>
  <c r="X11" i="4"/>
  <c r="O35" i="4"/>
  <c r="W55" i="4"/>
  <c r="T43" i="4"/>
  <c r="S58" i="4"/>
  <c r="Y59" i="4"/>
  <c r="K199" i="4"/>
  <c r="Q199" i="4"/>
  <c r="H198" i="4"/>
  <c r="I10" i="4"/>
  <c r="I17" i="4"/>
  <c r="O17" i="4"/>
  <c r="P32" i="4"/>
  <c r="M23" i="4"/>
  <c r="O55" i="4"/>
  <c r="O58" i="4"/>
  <c r="M72" i="4"/>
  <c r="X80" i="4"/>
  <c r="U80" i="4"/>
  <c r="J82" i="4"/>
  <c r="G80" i="4"/>
  <c r="E147" i="4"/>
  <c r="E108" i="4" s="1"/>
  <c r="K154" i="4"/>
  <c r="P10" i="4"/>
  <c r="S10" i="4"/>
  <c r="I11" i="4"/>
  <c r="O11" i="4"/>
  <c r="V11" i="4"/>
  <c r="S17" i="4"/>
  <c r="I18" i="4"/>
  <c r="O18" i="4"/>
  <c r="V18" i="4"/>
  <c r="I23" i="4"/>
  <c r="S23" i="4"/>
  <c r="U24" i="4"/>
  <c r="X24" i="4"/>
  <c r="W24" i="4"/>
  <c r="H23" i="4"/>
  <c r="V32" i="4"/>
  <c r="G33" i="4"/>
  <c r="J33" i="4" s="1"/>
  <c r="R33" i="4"/>
  <c r="U38" i="4"/>
  <c r="X38" i="4"/>
  <c r="W38" i="4"/>
  <c r="N43" i="4"/>
  <c r="Q43" i="4" s="1"/>
  <c r="I52" i="4"/>
  <c r="O52" i="4"/>
  <c r="V52" i="4"/>
  <c r="Y55" i="4"/>
  <c r="V55" i="4"/>
  <c r="X59" i="4"/>
  <c r="I59" i="4"/>
  <c r="C58" i="4"/>
  <c r="X58" i="4" s="1"/>
  <c r="K59" i="4"/>
  <c r="H58" i="4"/>
  <c r="K58" i="4" s="1"/>
  <c r="Q59" i="4"/>
  <c r="V59" i="4"/>
  <c r="Z67" i="4"/>
  <c r="X67" i="4"/>
  <c r="I68" i="4"/>
  <c r="E72" i="4"/>
  <c r="E65" i="4" s="1"/>
  <c r="R72" i="4"/>
  <c r="R65" i="4" s="1"/>
  <c r="C72" i="4"/>
  <c r="C65" i="4" s="1"/>
  <c r="J73" i="4"/>
  <c r="Y95" i="4"/>
  <c r="D93" i="4"/>
  <c r="J93" i="4" s="1"/>
  <c r="H93" i="4"/>
  <c r="K95" i="4"/>
  <c r="K104" i="4"/>
  <c r="Q104" i="4"/>
  <c r="V122" i="4"/>
  <c r="X127" i="4"/>
  <c r="U127" i="4"/>
  <c r="X158" i="4"/>
  <c r="I158" i="4"/>
  <c r="J158" i="4"/>
  <c r="P158" i="4"/>
  <c r="I160" i="4"/>
  <c r="X160" i="4"/>
  <c r="J160" i="4"/>
  <c r="P160" i="4"/>
  <c r="E198" i="4"/>
  <c r="Z198" i="4" s="1"/>
  <c r="W202" i="4"/>
  <c r="Z202" i="4"/>
  <c r="W83" i="4"/>
  <c r="X85" i="4"/>
  <c r="Q100" i="4"/>
  <c r="Z106" i="4"/>
  <c r="W106" i="4"/>
  <c r="K109" i="4"/>
  <c r="P148" i="4"/>
  <c r="M147" i="4"/>
  <c r="X150" i="4"/>
  <c r="I150" i="4"/>
  <c r="Z158" i="4"/>
  <c r="W158" i="4"/>
  <c r="U202" i="4"/>
  <c r="U224" i="4"/>
  <c r="K228" i="4"/>
  <c r="Q232" i="4"/>
  <c r="Z232" i="4"/>
  <c r="W232" i="4"/>
  <c r="U58" i="4"/>
  <c r="P68" i="4"/>
  <c r="X68" i="4"/>
  <c r="P73" i="4"/>
  <c r="X73" i="4"/>
  <c r="P82" i="4"/>
  <c r="X82" i="4"/>
  <c r="C93" i="4"/>
  <c r="L93" i="4"/>
  <c r="V95" i="4"/>
  <c r="Q109" i="4"/>
  <c r="U109" i="4"/>
  <c r="Z115" i="4"/>
  <c r="I119" i="4"/>
  <c r="O119" i="4"/>
  <c r="W119" i="4"/>
  <c r="Z122" i="4"/>
  <c r="I124" i="4"/>
  <c r="O124" i="4"/>
  <c r="W124" i="4"/>
  <c r="Z127" i="4"/>
  <c r="I136" i="4"/>
  <c r="O136" i="4"/>
  <c r="W136" i="4"/>
  <c r="Y142" i="4"/>
  <c r="Y148" i="4"/>
  <c r="D147" i="4"/>
  <c r="D108" i="4" s="1"/>
  <c r="H147" i="4"/>
  <c r="H108" i="4" s="1"/>
  <c r="K148" i="4"/>
  <c r="T147" i="4"/>
  <c r="T108" i="4" s="1"/>
  <c r="Z150" i="4"/>
  <c r="W150" i="4"/>
  <c r="Q156" i="4"/>
  <c r="Q158" i="4"/>
  <c r="U158" i="4"/>
  <c r="O160" i="4"/>
  <c r="Z160" i="4"/>
  <c r="W160" i="4"/>
  <c r="L198" i="4"/>
  <c r="V199" i="4"/>
  <c r="V215" i="4"/>
  <c r="K232" i="4"/>
  <c r="P85" i="4"/>
  <c r="V85" i="4"/>
  <c r="O89" i="4"/>
  <c r="L85" i="4"/>
  <c r="Z109" i="4"/>
  <c r="W109" i="4"/>
  <c r="G147" i="4"/>
  <c r="J95" i="4"/>
  <c r="Z95" i="4"/>
  <c r="V100" i="4"/>
  <c r="I106" i="4"/>
  <c r="C104" i="4"/>
  <c r="J106" i="4"/>
  <c r="G104" i="4"/>
  <c r="Y109" i="4"/>
  <c r="O114" i="4"/>
  <c r="U150" i="4"/>
  <c r="Z152" i="4"/>
  <c r="W152" i="4"/>
  <c r="V154" i="4"/>
  <c r="Y154" i="4"/>
  <c r="J199" i="4"/>
  <c r="P199" i="4"/>
  <c r="M198" i="4"/>
  <c r="P198" i="4" s="1"/>
  <c r="J215" i="4"/>
  <c r="T228" i="4"/>
  <c r="N108" i="4"/>
  <c r="W115" i="4"/>
  <c r="C147" i="4"/>
  <c r="C108" i="4" s="1"/>
  <c r="L147" i="4"/>
  <c r="L108" i="4" s="1"/>
  <c r="V148" i="4"/>
  <c r="J154" i="4"/>
  <c r="Z154" i="4"/>
  <c r="V156" i="4"/>
  <c r="W199" i="4"/>
  <c r="Z199" i="4"/>
  <c r="J202" i="4"/>
  <c r="W215" i="4"/>
  <c r="Z215" i="4"/>
  <c r="J224" i="4"/>
  <c r="X230" i="4"/>
  <c r="R228" i="4"/>
  <c r="I232" i="4"/>
  <c r="V109" i="4"/>
  <c r="P119" i="4"/>
  <c r="X119" i="4"/>
  <c r="P124" i="4"/>
  <c r="X124" i="4"/>
  <c r="P136" i="4"/>
  <c r="X136" i="4"/>
  <c r="J148" i="4"/>
  <c r="Z148" i="4"/>
  <c r="V150" i="4"/>
  <c r="J156" i="4"/>
  <c r="Z156" i="4"/>
  <c r="V158" i="4"/>
  <c r="U199" i="4"/>
  <c r="K202" i="4"/>
  <c r="V202" i="4"/>
  <c r="U215" i="4"/>
  <c r="K224" i="4"/>
  <c r="V224" i="4"/>
  <c r="J232" i="4"/>
  <c r="G228" i="4"/>
  <c r="J228" i="4" s="1"/>
  <c r="X232" i="4"/>
  <c r="F228" i="4"/>
  <c r="I228" i="4" s="1"/>
  <c r="N228" i="4"/>
  <c r="Q228" i="4" s="1"/>
  <c r="K67" i="4" l="1"/>
  <c r="V198" i="4"/>
  <c r="W80" i="4"/>
  <c r="H65" i="4"/>
  <c r="H9" i="4" s="1"/>
  <c r="Z58" i="4"/>
  <c r="K80" i="4"/>
  <c r="J43" i="4"/>
  <c r="K10" i="4"/>
  <c r="Z80" i="4"/>
  <c r="T72" i="4"/>
  <c r="T65" i="4" s="1"/>
  <c r="W65" i="4" s="1"/>
  <c r="Q80" i="4"/>
  <c r="P43" i="4"/>
  <c r="J198" i="4"/>
  <c r="V147" i="4"/>
  <c r="O228" i="4"/>
  <c r="U67" i="4"/>
  <c r="K32" i="4"/>
  <c r="O72" i="4"/>
  <c r="I43" i="4"/>
  <c r="J80" i="4"/>
  <c r="V33" i="4"/>
  <c r="P58" i="4"/>
  <c r="Y80" i="4"/>
  <c r="Y72" i="4"/>
  <c r="Z33" i="4"/>
  <c r="M108" i="4"/>
  <c r="M103" i="4" s="1"/>
  <c r="Q23" i="4"/>
  <c r="U104" i="4"/>
  <c r="K108" i="4"/>
  <c r="W72" i="4"/>
  <c r="Z93" i="4"/>
  <c r="F9" i="4"/>
  <c r="W17" i="4"/>
  <c r="Q58" i="4"/>
  <c r="W33" i="4"/>
  <c r="S65" i="4"/>
  <c r="Y65" i="4" s="1"/>
  <c r="Z10" i="4"/>
  <c r="N9" i="4"/>
  <c r="Q72" i="4"/>
  <c r="O108" i="4"/>
  <c r="L103" i="4"/>
  <c r="L102" i="4"/>
  <c r="D103" i="4"/>
  <c r="Y108" i="4"/>
  <c r="D102" i="4"/>
  <c r="X228" i="4"/>
  <c r="U228" i="4"/>
  <c r="Z108" i="4"/>
  <c r="W108" i="4"/>
  <c r="Y147" i="4"/>
  <c r="U33" i="4"/>
  <c r="X33" i="4"/>
  <c r="Y23" i="4"/>
  <c r="V23" i="4"/>
  <c r="Q65" i="4"/>
  <c r="D9" i="4"/>
  <c r="M102" i="4"/>
  <c r="P228" i="4"/>
  <c r="Y17" i="4"/>
  <c r="V17" i="4"/>
  <c r="V72" i="4"/>
  <c r="Z43" i="4"/>
  <c r="W43" i="4"/>
  <c r="X108" i="4"/>
  <c r="R103" i="4"/>
  <c r="R102" i="4"/>
  <c r="U108" i="4"/>
  <c r="Y93" i="4"/>
  <c r="V93" i="4"/>
  <c r="H102" i="4"/>
  <c r="P80" i="4"/>
  <c r="X72" i="4"/>
  <c r="U72" i="4"/>
  <c r="P17" i="4"/>
  <c r="Y10" i="4"/>
  <c r="V10" i="4"/>
  <c r="K198" i="4"/>
  <c r="Q198" i="4"/>
  <c r="V108" i="4"/>
  <c r="I108" i="4"/>
  <c r="F103" i="4"/>
  <c r="F102" i="4"/>
  <c r="V104" i="4"/>
  <c r="S103" i="4"/>
  <c r="Y104" i="4"/>
  <c r="S102" i="4"/>
  <c r="I72" i="4"/>
  <c r="Y43" i="4"/>
  <c r="V43" i="4"/>
  <c r="J10" i="4"/>
  <c r="M65" i="4"/>
  <c r="T23" i="4"/>
  <c r="Z32" i="4"/>
  <c r="T103" i="4"/>
  <c r="I65" i="4"/>
  <c r="O65" i="4"/>
  <c r="J23" i="4"/>
  <c r="N103" i="4"/>
  <c r="N102" i="4"/>
  <c r="Q108" i="4"/>
  <c r="O198" i="4"/>
  <c r="U198" i="4"/>
  <c r="X93" i="4"/>
  <c r="I93" i="4"/>
  <c r="Y58" i="4"/>
  <c r="V58" i="4"/>
  <c r="V228" i="4"/>
  <c r="Y228" i="4"/>
  <c r="U147" i="4"/>
  <c r="O147" i="4"/>
  <c r="W228" i="4"/>
  <c r="Z228" i="4"/>
  <c r="X104" i="4"/>
  <c r="C103" i="4"/>
  <c r="I104" i="4"/>
  <c r="C102" i="4"/>
  <c r="Z147" i="4"/>
  <c r="W147" i="4"/>
  <c r="X65" i="4"/>
  <c r="U65" i="4"/>
  <c r="P23" i="4"/>
  <c r="I33" i="4"/>
  <c r="O33" i="4"/>
  <c r="E9" i="4"/>
  <c r="J67" i="4"/>
  <c r="I147" i="4"/>
  <c r="X147" i="4"/>
  <c r="J147" i="4"/>
  <c r="J104" i="4"/>
  <c r="P104" i="4"/>
  <c r="O85" i="4"/>
  <c r="L9" i="4"/>
  <c r="U85" i="4"/>
  <c r="Q147" i="4"/>
  <c r="K147" i="4"/>
  <c r="U93" i="4"/>
  <c r="O93" i="4"/>
  <c r="P147" i="4"/>
  <c r="H103" i="4"/>
  <c r="Q93" i="4"/>
  <c r="K93" i="4"/>
  <c r="G72" i="4"/>
  <c r="J72" i="4" s="1"/>
  <c r="K72" i="4"/>
  <c r="K23" i="4"/>
  <c r="E102" i="4"/>
  <c r="E103" i="4"/>
  <c r="I58" i="4"/>
  <c r="G108" i="4"/>
  <c r="J108" i="4" s="1"/>
  <c r="U17" i="4"/>
  <c r="X17" i="4"/>
  <c r="P67" i="4"/>
  <c r="U43" i="4"/>
  <c r="X43" i="4"/>
  <c r="T102" i="4"/>
  <c r="P33" i="4"/>
  <c r="R9" i="4"/>
  <c r="C9" i="4"/>
  <c r="K65" i="4" l="1"/>
  <c r="Z72" i="4"/>
  <c r="S9" i="4"/>
  <c r="S243" i="4" s="1"/>
  <c r="Z65" i="4"/>
  <c r="Q102" i="4"/>
  <c r="G103" i="4"/>
  <c r="J103" i="4" s="1"/>
  <c r="Q103" i="4"/>
  <c r="I9" i="4"/>
  <c r="O102" i="4"/>
  <c r="N243" i="4"/>
  <c r="O103" i="4"/>
  <c r="Q9" i="4"/>
  <c r="G65" i="4"/>
  <c r="J65" i="4" s="1"/>
  <c r="P72" i="4"/>
  <c r="L243" i="4"/>
  <c r="O9" i="4"/>
  <c r="W103" i="4"/>
  <c r="Z103" i="4"/>
  <c r="R243" i="4"/>
  <c r="U9" i="4"/>
  <c r="X9" i="4"/>
  <c r="G102" i="4"/>
  <c r="J102" i="4" s="1"/>
  <c r="V102" i="4"/>
  <c r="Y102" i="4"/>
  <c r="I102" i="4"/>
  <c r="V65" i="4"/>
  <c r="Z102" i="4"/>
  <c r="W102" i="4"/>
  <c r="V103" i="4"/>
  <c r="Y103" i="4"/>
  <c r="X103" i="4"/>
  <c r="U103" i="4"/>
  <c r="C243" i="4"/>
  <c r="K103" i="4"/>
  <c r="Y9" i="4"/>
  <c r="H243" i="4"/>
  <c r="K9" i="4"/>
  <c r="E243" i="4"/>
  <c r="M9" i="4"/>
  <c r="V9" i="4" s="1"/>
  <c r="T9" i="4"/>
  <c r="Z23" i="4"/>
  <c r="W23" i="4"/>
  <c r="I103" i="4"/>
  <c r="K102" i="4"/>
  <c r="U102" i="4"/>
  <c r="X102" i="4"/>
  <c r="F243" i="4"/>
  <c r="P108" i="4"/>
  <c r="D243" i="4"/>
  <c r="P103" i="4" l="1"/>
  <c r="I243" i="4"/>
  <c r="G9" i="4"/>
  <c r="G243" i="4" s="1"/>
  <c r="J243" i="4" s="1"/>
  <c r="K243" i="4"/>
  <c r="P65" i="4"/>
  <c r="P102" i="4"/>
  <c r="Q243" i="4"/>
  <c r="Y243" i="4"/>
  <c r="T243" i="4"/>
  <c r="W243" i="4" s="1"/>
  <c r="Z9" i="4"/>
  <c r="W9" i="4"/>
  <c r="M243" i="4"/>
  <c r="V243" i="4" s="1"/>
  <c r="U243" i="4"/>
  <c r="X243" i="4"/>
  <c r="O243" i="4"/>
  <c r="P9" i="4" l="1"/>
  <c r="J9" i="4"/>
  <c r="Z243" i="4"/>
  <c r="P243" i="4"/>
</calcChain>
</file>

<file path=xl/sharedStrings.xml><?xml version="1.0" encoding="utf-8"?>
<sst xmlns="http://schemas.openxmlformats.org/spreadsheetml/2006/main" count="426" uniqueCount="373">
  <si>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</si>
  <si>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</si>
  <si>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</si>
  <si>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</si>
  <si>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</si>
  <si>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</si>
  <si>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</si>
  <si>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</si>
  <si>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</si>
  <si>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</si>
  <si>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</si>
  <si>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</si>
  <si>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</si>
  <si>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</si>
  <si>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</si>
  <si>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</si>
  <si>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</si>
  <si>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</si>
  <si>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</si>
  <si>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</si>
  <si>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</si>
  <si>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</si>
  <si>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</si>
  <si>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</si>
  <si>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</si>
  <si>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</si>
  <si>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</si>
  <si>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</si>
  <si>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</si>
  <si>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</si>
  <si>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</si>
  <si>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</si>
  <si>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</si>
  <si>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</si>
  <si>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</si>
  <si>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</si>
  <si>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</si>
  <si>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</si>
  <si>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</si>
  <si>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</si>
  <si>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</si>
  <si>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</si>
  <si>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</si>
  <si>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</si>
  <si>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</si>
  <si>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</si>
  <si>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</si>
  <si>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</si>
  <si>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</si>
  <si>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</si>
  <si>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</si>
  <si>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</si>
  <si>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</si>
  <si>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</si>
  <si>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</si>
  <si>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</si>
  <si>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</si>
  <si>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</si>
  <si>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</si>
  <si>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</si>
  <si>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</si>
  <si>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</si>
  <si>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</si>
  <si>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</si>
  <si>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</si>
  <si>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</si>
  <si>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</si>
  <si>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</si>
  <si>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</si>
  <si>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</si>
  <si>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</si>
  <si>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</si>
  <si>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</si>
  <si>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</si>
  <si>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</si>
  <si>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</si>
  <si>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</si>
  <si>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</si>
  <si>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</si>
  <si>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</si>
  <si>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</si>
  <si>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</si>
  <si>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</si>
  <si>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</si>
  <si>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</si>
  <si>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</si>
  <si>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</si>
  <si>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</si>
  <si>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</si>
  <si>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</si>
  <si>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</si>
  <si>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</si>
  <si>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</si>
  <si>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</si>
  <si>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</si>
  <si>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</si>
  <si>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</si>
  <si>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</si>
  <si>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</si>
  <si>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</si>
  <si>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</si>
  <si>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</si>
  <si>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</si>
  <si>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</si>
  <si>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</si>
  <si>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</si>
  <si>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</si>
  <si>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</si>
  <si>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</si>
  <si>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</si>
  <si>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</si>
  <si>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</si>
  <si>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</si>
  <si>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</si>
  <si>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</si>
  <si>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</si>
  <si>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</si>
  <si>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</si>
  <si>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</si>
  <si>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</si>
  <si>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</si>
  <si>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</si>
  <si>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</si>
  <si>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</si>
  <si>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</si>
  <si>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</si>
  <si>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</si>
  <si>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</si>
  <si>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</si>
  <si>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</si>
  <si>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</si>
  <si>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</si>
  <si>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</si>
  <si>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</si>
  <si>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</si>
  <si>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</si>
  <si>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</si>
  <si>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</si>
  <si>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</si>
  <si>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</si>
  <si>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</si>
  <si>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</si>
  <si>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</si>
  <si>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</si>
  <si>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</si>
  <si>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</si>
  <si>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</si>
  <si>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</si>
  <si>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</si>
  <si>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</si>
  <si>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</si>
  <si>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</si>
  <si>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</si>
  <si>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</si>
  <si>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</si>
  <si>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</si>
  <si>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</si>
  <si>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</si>
  <si>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</si>
  <si>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</si>
  <si>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</si>
  <si>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</si>
  <si>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</si>
  <si>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</si>
  <si>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</si>
  <si>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</si>
  <si>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</si>
  <si>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</si>
  <si>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</si>
  <si>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</si>
  <si>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</si>
  <si>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</si>
  <si>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</si>
  <si>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</si>
  <si>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</si>
  <si>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</si>
  <si>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</si>
  <si>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</si>
  <si>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</si>
  <si>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</si>
  <si>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</si>
  <si>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</si>
  <si>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</si>
  <si>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</si>
  <si>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</si>
  <si>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</si>
  <si>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</si>
  <si>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</si>
  <si>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</si>
  <si>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</si>
  <si>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</si>
  <si>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</si>
  <si>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</si>
  <si>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</si>
  <si>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</si>
  <si>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</si>
  <si>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</si>
  <si>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</si>
  <si>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</si>
  <si>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</si>
  <si>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</si>
  <si>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</si>
  <si>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</si>
  <si>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</si>
  <si>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</si>
  <si>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</si>
  <si>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</si>
  <si>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</si>
  <si>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</si>
  <si>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</si>
  <si>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</si>
  <si>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</si>
  <si>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</si>
  <si>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</si>
  <si>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</si>
  <si>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</si>
  <si>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</si>
  <si>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</si>
  <si>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</si>
  <si>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</si>
  <si>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</si>
  <si>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</si>
  <si>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</si>
  <si>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</si>
  <si>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</si>
  <si>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</si>
  <si>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</si>
  <si>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</si>
  <si>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</si>
  <si>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</si>
  <si>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</si>
  <si>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</si>
  <si>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</si>
  <si>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</si>
  <si>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</si>
  <si>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</si>
  <si>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</si>
  <si>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</si>
  <si>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</si>
  <si>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</si>
  <si>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</si>
  <si>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</si>
  <si>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</si>
  <si>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</si>
  <si>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</si>
  <si>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</si>
  <si>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</si>
  <si>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</si>
  <si>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</si>
  <si>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</si>
  <si>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</si>
  <si>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</si>
  <si>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</si>
  <si>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</si>
  <si>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</si>
  <si>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</si>
  <si>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</si>
  <si>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</si>
  <si>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</si>
  <si>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</si>
  <si>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</si>
  <si>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</si>
  <si>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</si>
  <si>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</si>
  <si>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</si>
  <si>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</si>
  <si>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</si>
  <si>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</si>
  <si>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</si>
  <si>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</si>
  <si>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</si>
  <si>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</si>
  <si>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</si>
  <si>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</si>
  <si>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</si>
  <si>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</si>
  <si>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</si>
  <si>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</si>
  <si>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</si>
  <si>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</si>
  <si>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</si>
  <si>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</si>
  <si>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</si>
  <si>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</si>
  <si>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</si>
  <si>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</si>
  <si>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</si>
  <si>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</si>
  <si>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</si>
  <si>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</si>
  <si>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</si>
  <si>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</si>
  <si>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</si>
  <si>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</si>
  <si>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</si>
  <si>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</si>
  <si>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</si>
  <si>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</si>
  <si>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</si>
  <si>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</si>
  <si>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</si>
  <si>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</si>
  <si>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</si>
  <si>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</si>
  <si>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</si>
  <si>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</si>
  <si>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</si>
  <si>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</si>
  <si>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</si>
  <si>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</si>
  <si>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</si>
  <si>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</si>
  <si>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</si>
  <si>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</si>
  <si>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</si>
  <si>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</si>
  <si>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</si>
  <si>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</si>
  <si>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</si>
  <si>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</si>
  <si>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</si>
  <si>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</si>
  <si>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</si>
  <si>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</si>
  <si>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</si>
  <si>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</si>
  <si>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</si>
  <si>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</si>
  <si>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</si>
  <si>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</si>
  <si>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</si>
  <si>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</si>
  <si>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</si>
  <si>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</si>
  <si>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</si>
  <si>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</si>
  <si>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</si>
  <si>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</si>
  <si>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</si>
  <si>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</si>
  <si>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</si>
  <si>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утвержденный бюджет</t>
  </si>
  <si>
    <t>уточнение март</t>
  </si>
  <si>
    <t>отклонение, тыс. руб.</t>
  </si>
  <si>
    <t>уточнение июнь</t>
  </si>
  <si>
    <t>отклонение к уточнению март,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</si>
  <si>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</si>
  <si>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</si>
  <si>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</si>
  <si>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- на реализацию государственных программ субъектов Российской Федерации в области использования и охраны водных объектов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</si>
  <si>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</si>
  <si>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</si>
  <si>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отклонение к уточнению июнь, тыс. руб.</t>
  </si>
  <si>
    <t xml:space="preserve"> - на создание и ремонт пешеходных коммуникаций</t>
  </si>
  <si>
    <t xml:space="preserve"> - на комплексное благоустройство территорий муниципальных образований Московской области</t>
  </si>
  <si>
    <t xml:space="preserve"> - на ремонт банных объектов в рамках программы «100 бань Подмосковья»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</si>
  <si>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</si>
  <si>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</si>
  <si>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</si>
  <si>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уточнение декабрь</t>
  </si>
  <si>
    <r>
      <t xml:space="preserve">Поступления по плате за размещение нестационарных торговых объектов </t>
    </r>
    <r>
      <rPr>
        <i/>
        <sz val="11"/>
        <color rgb="FF0000FF"/>
        <rFont val="Arial"/>
        <family val="2"/>
        <charset val="204"/>
      </rPr>
      <t>(до 01.01.2021г)</t>
    </r>
  </si>
  <si>
    <r>
      <t xml:space="preserve"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 </t>
    </r>
    <r>
      <rPr>
        <i/>
        <sz val="11"/>
        <color rgb="FF0000FF"/>
        <rFont val="Arial"/>
        <family val="2"/>
        <charset val="204"/>
      </rPr>
      <t>(до 01.01.2021г)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</si>
  <si>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</si>
  <si>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</si>
  <si>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</si>
  <si>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</si>
  <si>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</si>
  <si>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</si>
  <si>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</si>
  <si>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</si>
  <si>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</si>
  <si>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</t>
  </si>
  <si>
    <t>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</si>
</sst>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i/>
      <sz val="11.5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1"/>
      <color rgb="FF0000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9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0" fontId="14" fillId="0" borderId="2" xfId="1" applyFont="1" applyFill="1" applyAlignment="1">
      <alignment vertical="center" wrapText="1"/>
    </xf>
    <xf numFmtId="164" fontId="14" fillId="0" borderId="2" xfId="1" applyNumberFormat="1" applyFont="1" applyFill="1" applyAlignment="1">
      <alignment vertical="center" wrapText="1"/>
    </xf>
    <xf numFmtId="164" fontId="15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8" fillId="0" borderId="3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6" fontId="9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1" fontId="16" fillId="0" borderId="1" xfId="1" applyNumberFormat="1" applyFont="1" applyFill="1" applyBorder="1" applyAlignment="1" applyProtection="1">
      <alignment horizontal="center" vertical="center" wrapText="1"/>
    </xf>
    <xf numFmtId="164" fontId="8" fillId="3" borderId="3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4" fontId="8" fillId="4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3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>
      <alignment horizontal="center" vertical="center"/>
    </xf>
    <xf numFmtId="49" fontId="17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2" xfId="1" applyNumberFormat="1" applyFont="1" applyFill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4" fillId="0" borderId="2" xfId="1" applyFont="1" applyFill="1" applyAlignment="1">
      <alignment horizontal="right" vertical="center" wrapText="1"/>
    </xf>
    <xf numFmtId="164" fontId="14" fillId="0" borderId="2" xfId="1" applyNumberFormat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18" fillId="0" borderId="1" xfId="1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3"/>
  <sheetViews>
    <sheetView tabSelected="1" view="pageBreakPreview" topLeftCell="A231" zoomScaleNormal="105" zoomScaleSheetLayoutView="100" workbookViewId="0">
      <selection activeCell="B7" sqref="B7:B8"/>
    </sheetView>
  </sheetViews>
  <sheetFormatPr defaultColWidth="9.109375" defaultRowHeight="5.7" customHeight="1" x14ac:dyDescent="0.3"/>
  <cols>
    <col min="1" max="1" width="30.88671875" style="1" customWidth="1"/>
    <col min="2" max="2" width="75.88671875" style="1" customWidth="1"/>
    <col min="3" max="5" width="18.5546875" style="1" hidden="1" customWidth="1"/>
    <col min="6" max="8" width="18.88671875" style="39" hidden="1" customWidth="1"/>
    <col min="9" max="10" width="15.5546875" style="1" hidden="1" customWidth="1"/>
    <col min="11" max="11" width="15.109375" style="1" hidden="1" customWidth="1"/>
    <col min="12" max="14" width="18.88671875" style="39" hidden="1" customWidth="1"/>
    <col min="15" max="16" width="17.44140625" style="1" hidden="1" customWidth="1"/>
    <col min="17" max="17" width="14.109375" style="1" hidden="1" customWidth="1"/>
    <col min="18" max="20" width="15.5546875" style="39" customWidth="1"/>
    <col min="21" max="22" width="16.5546875" style="77" hidden="1" customWidth="1"/>
    <col min="23" max="23" width="16.5546875" style="86" hidden="1" customWidth="1"/>
    <col min="24" max="26" width="14.6640625" style="77" hidden="1" customWidth="1"/>
    <col min="27" max="27" width="9.109375" style="3"/>
    <col min="28" max="28" width="18" style="81" customWidth="1"/>
    <col min="29" max="16384" width="9.109375" style="3"/>
  </cols>
  <sheetData>
    <row r="1" spans="1:28" ht="13.5" customHeight="1" x14ac:dyDescent="0.3">
      <c r="F1" s="50"/>
      <c r="G1" s="51"/>
      <c r="H1" s="52"/>
      <c r="L1" s="50"/>
      <c r="M1" s="51"/>
      <c r="N1" s="52"/>
      <c r="R1" s="51"/>
      <c r="S1" s="51"/>
      <c r="T1" s="52"/>
    </row>
    <row r="2" spans="1:28" ht="68.25" customHeight="1" x14ac:dyDescent="0.3">
      <c r="F2" s="91" t="s">
        <v>337</v>
      </c>
      <c r="G2" s="91"/>
      <c r="H2" s="91"/>
      <c r="L2" s="91" t="s">
        <v>337</v>
      </c>
      <c r="M2" s="91"/>
      <c r="N2" s="91"/>
      <c r="R2" s="92" t="s">
        <v>372</v>
      </c>
      <c r="S2" s="92"/>
      <c r="T2" s="92"/>
    </row>
    <row r="3" spans="1:28" ht="13.5" customHeight="1" x14ac:dyDescent="0.3"/>
    <row r="4" spans="1:28" ht="37.5" customHeight="1" x14ac:dyDescent="0.3">
      <c r="A4" s="95" t="s">
        <v>321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78"/>
      <c r="V4" s="79"/>
      <c r="W4" s="87"/>
      <c r="X4" s="78"/>
      <c r="Y4" s="79"/>
      <c r="Z4" s="78"/>
    </row>
    <row r="5" spans="1:28" ht="19.5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0"/>
      <c r="S5" s="80"/>
      <c r="T5" s="80"/>
      <c r="U5" s="80"/>
      <c r="V5" s="80"/>
      <c r="W5" s="88"/>
      <c r="X5" s="80"/>
      <c r="Y5" s="80"/>
      <c r="Z5" s="80"/>
    </row>
    <row r="6" spans="1:28" s="7" customFormat="1" ht="28.5" customHeight="1" x14ac:dyDescent="0.3">
      <c r="A6" s="57"/>
      <c r="B6" s="57"/>
      <c r="C6" s="96" t="s">
        <v>341</v>
      </c>
      <c r="D6" s="96"/>
      <c r="E6" s="96"/>
      <c r="F6" s="94" t="s">
        <v>342</v>
      </c>
      <c r="G6" s="94"/>
      <c r="H6" s="94"/>
      <c r="I6" s="94" t="s">
        <v>343</v>
      </c>
      <c r="J6" s="94"/>
      <c r="K6" s="94"/>
      <c r="L6" s="97" t="s">
        <v>344</v>
      </c>
      <c r="M6" s="97"/>
      <c r="N6" s="97"/>
      <c r="O6" s="94" t="s">
        <v>345</v>
      </c>
      <c r="P6" s="94"/>
      <c r="Q6" s="94"/>
      <c r="R6" s="94" t="s">
        <v>359</v>
      </c>
      <c r="S6" s="94"/>
      <c r="T6" s="94"/>
      <c r="U6" s="94" t="s">
        <v>352</v>
      </c>
      <c r="V6" s="94"/>
      <c r="W6" s="94"/>
      <c r="X6" s="98" t="s">
        <v>358</v>
      </c>
      <c r="Y6" s="98"/>
      <c r="Z6" s="98"/>
      <c r="AB6" s="81"/>
    </row>
    <row r="7" spans="1:28" s="2" customFormat="1" ht="35.25" customHeight="1" x14ac:dyDescent="0.3">
      <c r="A7" s="96" t="s">
        <v>320</v>
      </c>
      <c r="B7" s="96" t="s">
        <v>319</v>
      </c>
      <c r="C7" s="93" t="s">
        <v>322</v>
      </c>
      <c r="D7" s="93" t="s">
        <v>326</v>
      </c>
      <c r="E7" s="93"/>
      <c r="F7" s="93" t="s">
        <v>322</v>
      </c>
      <c r="G7" s="93" t="s">
        <v>326</v>
      </c>
      <c r="H7" s="93"/>
      <c r="I7" s="93" t="s">
        <v>322</v>
      </c>
      <c r="J7" s="93" t="s">
        <v>326</v>
      </c>
      <c r="K7" s="93"/>
      <c r="L7" s="93" t="s">
        <v>322</v>
      </c>
      <c r="M7" s="93" t="s">
        <v>326</v>
      </c>
      <c r="N7" s="93"/>
      <c r="O7" s="93" t="s">
        <v>322</v>
      </c>
      <c r="P7" s="93" t="s">
        <v>326</v>
      </c>
      <c r="Q7" s="93"/>
      <c r="R7" s="93" t="s">
        <v>322</v>
      </c>
      <c r="S7" s="93" t="s">
        <v>326</v>
      </c>
      <c r="T7" s="93"/>
      <c r="U7" s="93" t="s">
        <v>322</v>
      </c>
      <c r="V7" s="93" t="s">
        <v>326</v>
      </c>
      <c r="W7" s="93"/>
      <c r="X7" s="93" t="s">
        <v>322</v>
      </c>
      <c r="Y7" s="93" t="s">
        <v>326</v>
      </c>
      <c r="Z7" s="93"/>
      <c r="AB7" s="81"/>
    </row>
    <row r="8" spans="1:28" s="85" customFormat="1" ht="23.25" customHeight="1" x14ac:dyDescent="0.3">
      <c r="A8" s="96"/>
      <c r="B8" s="96"/>
      <c r="C8" s="93"/>
      <c r="D8" s="84" t="s">
        <v>318</v>
      </c>
      <c r="E8" s="84" t="s">
        <v>317</v>
      </c>
      <c r="F8" s="93"/>
      <c r="G8" s="84" t="s">
        <v>318</v>
      </c>
      <c r="H8" s="84" t="s">
        <v>317</v>
      </c>
      <c r="I8" s="93"/>
      <c r="J8" s="84" t="s">
        <v>318</v>
      </c>
      <c r="K8" s="84" t="s">
        <v>317</v>
      </c>
      <c r="L8" s="93"/>
      <c r="M8" s="84" t="s">
        <v>318</v>
      </c>
      <c r="N8" s="84" t="s">
        <v>317</v>
      </c>
      <c r="O8" s="93"/>
      <c r="P8" s="84" t="s">
        <v>318</v>
      </c>
      <c r="Q8" s="84" t="s">
        <v>317</v>
      </c>
      <c r="R8" s="93"/>
      <c r="S8" s="90" t="s">
        <v>318</v>
      </c>
      <c r="T8" s="90" t="s">
        <v>317</v>
      </c>
      <c r="U8" s="93"/>
      <c r="V8" s="90" t="s">
        <v>318</v>
      </c>
      <c r="W8" s="89" t="s">
        <v>317</v>
      </c>
      <c r="X8" s="93"/>
      <c r="Y8" s="84" t="s">
        <v>318</v>
      </c>
      <c r="Z8" s="84" t="s">
        <v>317</v>
      </c>
      <c r="AB8" s="82"/>
    </row>
    <row r="9" spans="1:28" s="7" customFormat="1" ht="23.25" customHeight="1" x14ac:dyDescent="0.3">
      <c r="A9" s="22" t="s">
        <v>316</v>
      </c>
      <c r="B9" s="40" t="s">
        <v>315</v>
      </c>
      <c r="C9" s="59">
        <f t="shared" ref="C9:H9" si="0">C10+C17+C23+C33+C38+C42+C43+C58+C65+C85+C92+C93</f>
        <v>3440888.3800000004</v>
      </c>
      <c r="D9" s="59">
        <f t="shared" si="0"/>
        <v>3172925.9516999996</v>
      </c>
      <c r="E9" s="59">
        <f t="shared" si="0"/>
        <v>3113238.3749999995</v>
      </c>
      <c r="F9" s="59">
        <f t="shared" si="0"/>
        <v>3440888.3800000004</v>
      </c>
      <c r="G9" s="59">
        <f t="shared" si="0"/>
        <v>3172925.9516999996</v>
      </c>
      <c r="H9" s="59">
        <f t="shared" si="0"/>
        <v>3113238.3749999995</v>
      </c>
      <c r="I9" s="70">
        <f>F9-C9</f>
        <v>0</v>
      </c>
      <c r="J9" s="70">
        <f>G9-D9</f>
        <v>0</v>
      </c>
      <c r="K9" s="70">
        <f>H9-E9</f>
        <v>0</v>
      </c>
      <c r="L9" s="59">
        <f t="shared" ref="L9:N9" si="1">L10+L17+L23+L33+L38+L42+L43+L58+L65+L85+L92+L93</f>
        <v>3520888.3800000004</v>
      </c>
      <c r="M9" s="59">
        <f t="shared" si="1"/>
        <v>3172925.9516999996</v>
      </c>
      <c r="N9" s="59">
        <f t="shared" si="1"/>
        <v>3113238.3649999998</v>
      </c>
      <c r="O9" s="73">
        <f>L9-F9</f>
        <v>80000</v>
      </c>
      <c r="P9" s="59">
        <f>M9-G9</f>
        <v>0</v>
      </c>
      <c r="Q9" s="59">
        <f>N9-H9</f>
        <v>-9.9999997764825821E-3</v>
      </c>
      <c r="R9" s="70">
        <f t="shared" ref="R9:T9" si="2">R10+R17+R23+R33+R38+R42+R43+R58+R65+R85+R92+R93</f>
        <v>3570893.4253400005</v>
      </c>
      <c r="S9" s="70">
        <f t="shared" si="2"/>
        <v>3172925.9516999996</v>
      </c>
      <c r="T9" s="70">
        <f t="shared" si="2"/>
        <v>3113238.3749999995</v>
      </c>
      <c r="U9" s="70">
        <f>R9-L9</f>
        <v>50005.045340000186</v>
      </c>
      <c r="V9" s="70">
        <f>S9-M9</f>
        <v>0</v>
      </c>
      <c r="W9" s="70">
        <f>T9-N9</f>
        <v>9.9999997764825821E-3</v>
      </c>
      <c r="X9" s="73">
        <f>R9-C9</f>
        <v>130005.04534000019</v>
      </c>
      <c r="Y9" s="70">
        <f>S9-D9</f>
        <v>0</v>
      </c>
      <c r="Z9" s="70">
        <f>T9-E9</f>
        <v>0</v>
      </c>
      <c r="AB9" s="81"/>
    </row>
    <row r="10" spans="1:28" s="7" customFormat="1" ht="21.75" customHeight="1" x14ac:dyDescent="0.3">
      <c r="A10" s="4" t="s">
        <v>314</v>
      </c>
      <c r="B10" s="8" t="s">
        <v>313</v>
      </c>
      <c r="C10" s="6">
        <f t="shared" ref="C10:H10" si="3">C11</f>
        <v>2228624</v>
      </c>
      <c r="D10" s="6">
        <f t="shared" si="3"/>
        <v>1991800</v>
      </c>
      <c r="E10" s="6">
        <f t="shared" si="3"/>
        <v>1919000</v>
      </c>
      <c r="F10" s="6">
        <f t="shared" si="3"/>
        <v>2228624</v>
      </c>
      <c r="G10" s="6">
        <f t="shared" si="3"/>
        <v>1991800</v>
      </c>
      <c r="H10" s="6">
        <f t="shared" si="3"/>
        <v>1919000</v>
      </c>
      <c r="I10" s="6">
        <f t="shared" ref="I10:K78" si="4">F10-C10</f>
        <v>0</v>
      </c>
      <c r="J10" s="6">
        <f t="shared" si="4"/>
        <v>0</v>
      </c>
      <c r="K10" s="6">
        <f t="shared" si="4"/>
        <v>0</v>
      </c>
      <c r="L10" s="6">
        <f t="shared" ref="L10:N10" si="5">L11</f>
        <v>2228624</v>
      </c>
      <c r="M10" s="6">
        <f t="shared" si="5"/>
        <v>1991800</v>
      </c>
      <c r="N10" s="6">
        <f t="shared" si="5"/>
        <v>1919000</v>
      </c>
      <c r="O10" s="70">
        <f t="shared" ref="O10:Q74" si="6">L10-F10</f>
        <v>0</v>
      </c>
      <c r="P10" s="70">
        <f t="shared" si="6"/>
        <v>0</v>
      </c>
      <c r="Q10" s="70">
        <f t="shared" si="6"/>
        <v>0</v>
      </c>
      <c r="R10" s="6">
        <f t="shared" ref="R10:T10" si="7">R11</f>
        <v>2278624</v>
      </c>
      <c r="S10" s="6">
        <f t="shared" si="7"/>
        <v>1991800</v>
      </c>
      <c r="T10" s="6">
        <f t="shared" si="7"/>
        <v>1919000</v>
      </c>
      <c r="U10" s="70">
        <f t="shared" ref="U10:W63" si="8">R10-L10</f>
        <v>50000</v>
      </c>
      <c r="V10" s="70">
        <f t="shared" si="8"/>
        <v>0</v>
      </c>
      <c r="W10" s="70">
        <f t="shared" si="8"/>
        <v>0</v>
      </c>
      <c r="X10" s="70">
        <f t="shared" ref="X10:Z73" si="9">R10-C10</f>
        <v>50000</v>
      </c>
      <c r="Y10" s="70">
        <f t="shared" si="9"/>
        <v>0</v>
      </c>
      <c r="Z10" s="70">
        <f t="shared" si="9"/>
        <v>0</v>
      </c>
      <c r="AB10" s="81"/>
    </row>
    <row r="11" spans="1:28" ht="22.5" customHeight="1" x14ac:dyDescent="0.3">
      <c r="A11" s="9" t="s">
        <v>312</v>
      </c>
      <c r="B11" s="10" t="s">
        <v>311</v>
      </c>
      <c r="C11" s="11">
        <f>SUM(C12:C16)</f>
        <v>2228624</v>
      </c>
      <c r="D11" s="11">
        <f t="shared" ref="D11:E11" si="10">SUM(D12:D16)</f>
        <v>1991800</v>
      </c>
      <c r="E11" s="11">
        <f t="shared" si="10"/>
        <v>1919000</v>
      </c>
      <c r="F11" s="11">
        <f>SUM(F12:F16)</f>
        <v>2228624</v>
      </c>
      <c r="G11" s="11">
        <f t="shared" ref="G11:H11" si="11">SUM(G12:G16)</f>
        <v>1991800</v>
      </c>
      <c r="H11" s="11">
        <f t="shared" si="11"/>
        <v>1919000</v>
      </c>
      <c r="I11" s="11">
        <f t="shared" si="4"/>
        <v>0</v>
      </c>
      <c r="J11" s="11">
        <f t="shared" si="4"/>
        <v>0</v>
      </c>
      <c r="K11" s="11">
        <f t="shared" si="4"/>
        <v>0</v>
      </c>
      <c r="L11" s="11">
        <f>SUM(L12:L16)</f>
        <v>2228624</v>
      </c>
      <c r="M11" s="11">
        <f t="shared" ref="M11:N11" si="12">SUM(M12:M16)</f>
        <v>1991800</v>
      </c>
      <c r="N11" s="11">
        <f t="shared" si="12"/>
        <v>1919000</v>
      </c>
      <c r="O11" s="69">
        <f t="shared" si="6"/>
        <v>0</v>
      </c>
      <c r="P11" s="69">
        <f t="shared" si="6"/>
        <v>0</v>
      </c>
      <c r="Q11" s="69">
        <f t="shared" si="6"/>
        <v>0</v>
      </c>
      <c r="R11" s="11">
        <f>SUM(R12:R16)</f>
        <v>2278624</v>
      </c>
      <c r="S11" s="11">
        <f t="shared" ref="S11:T11" si="13">SUM(S12:S16)</f>
        <v>1991800</v>
      </c>
      <c r="T11" s="11">
        <f t="shared" si="13"/>
        <v>1919000</v>
      </c>
      <c r="U11" s="69">
        <f t="shared" si="8"/>
        <v>50000</v>
      </c>
      <c r="V11" s="69">
        <f t="shared" si="8"/>
        <v>0</v>
      </c>
      <c r="W11" s="69">
        <f t="shared" si="8"/>
        <v>0</v>
      </c>
      <c r="X11" s="69">
        <f t="shared" si="9"/>
        <v>50000</v>
      </c>
      <c r="Y11" s="69">
        <f t="shared" si="9"/>
        <v>0</v>
      </c>
      <c r="Z11" s="69">
        <f t="shared" si="9"/>
        <v>0</v>
      </c>
    </row>
    <row r="12" spans="1:28" s="15" customFormat="1" ht="85.5" hidden="1" customHeight="1" x14ac:dyDescent="0.3">
      <c r="A12" s="12" t="s">
        <v>310</v>
      </c>
      <c r="B12" s="13" t="s">
        <v>309</v>
      </c>
      <c r="C12" s="14">
        <v>2179824</v>
      </c>
      <c r="D12" s="14">
        <v>1950000</v>
      </c>
      <c r="E12" s="14">
        <v>1880000</v>
      </c>
      <c r="F12" s="14">
        <v>2179824</v>
      </c>
      <c r="G12" s="14">
        <v>1950000</v>
      </c>
      <c r="H12" s="14">
        <v>1880000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v>2179824</v>
      </c>
      <c r="M12" s="14">
        <v>1950000</v>
      </c>
      <c r="N12" s="14">
        <v>1880000</v>
      </c>
      <c r="O12" s="46">
        <f t="shared" si="6"/>
        <v>0</v>
      </c>
      <c r="P12" s="46">
        <f t="shared" si="6"/>
        <v>0</v>
      </c>
      <c r="Q12" s="46">
        <f t="shared" si="6"/>
        <v>0</v>
      </c>
      <c r="R12" s="14">
        <v>2070024</v>
      </c>
      <c r="S12" s="14">
        <v>1950000</v>
      </c>
      <c r="T12" s="14">
        <v>1880000</v>
      </c>
      <c r="U12" s="46">
        <f t="shared" si="8"/>
        <v>-109800</v>
      </c>
      <c r="V12" s="46">
        <f t="shared" si="8"/>
        <v>0</v>
      </c>
      <c r="W12" s="46">
        <f t="shared" si="8"/>
        <v>0</v>
      </c>
      <c r="X12" s="46">
        <f t="shared" si="9"/>
        <v>-109800</v>
      </c>
      <c r="Y12" s="46">
        <f t="shared" si="9"/>
        <v>0</v>
      </c>
      <c r="Z12" s="46">
        <f t="shared" si="9"/>
        <v>0</v>
      </c>
      <c r="AB12" s="81"/>
    </row>
    <row r="13" spans="1:28" s="15" customFormat="1" ht="110.25" hidden="1" customHeight="1" x14ac:dyDescent="0.3">
      <c r="A13" s="12" t="s">
        <v>308</v>
      </c>
      <c r="B13" s="13" t="s">
        <v>307</v>
      </c>
      <c r="C13" s="14">
        <v>7900</v>
      </c>
      <c r="D13" s="14">
        <v>7000</v>
      </c>
      <c r="E13" s="14">
        <v>6700</v>
      </c>
      <c r="F13" s="14">
        <v>7900</v>
      </c>
      <c r="G13" s="14">
        <v>7000</v>
      </c>
      <c r="H13" s="14">
        <v>6700</v>
      </c>
      <c r="I13" s="14">
        <f t="shared" si="4"/>
        <v>0</v>
      </c>
      <c r="J13" s="14">
        <f t="shared" si="4"/>
        <v>0</v>
      </c>
      <c r="K13" s="14">
        <f t="shared" si="4"/>
        <v>0</v>
      </c>
      <c r="L13" s="14">
        <v>7900</v>
      </c>
      <c r="M13" s="14">
        <v>7000</v>
      </c>
      <c r="N13" s="14">
        <v>6700</v>
      </c>
      <c r="O13" s="46">
        <f t="shared" si="6"/>
        <v>0</v>
      </c>
      <c r="P13" s="46">
        <f t="shared" si="6"/>
        <v>0</v>
      </c>
      <c r="Q13" s="46">
        <f t="shared" si="6"/>
        <v>0</v>
      </c>
      <c r="R13" s="14">
        <v>7300</v>
      </c>
      <c r="S13" s="14">
        <v>7000</v>
      </c>
      <c r="T13" s="14">
        <v>6700</v>
      </c>
      <c r="U13" s="46">
        <f t="shared" si="8"/>
        <v>-600</v>
      </c>
      <c r="V13" s="46">
        <f t="shared" si="8"/>
        <v>0</v>
      </c>
      <c r="W13" s="46">
        <f t="shared" si="8"/>
        <v>0</v>
      </c>
      <c r="X13" s="46">
        <f t="shared" si="9"/>
        <v>-600</v>
      </c>
      <c r="Y13" s="46">
        <f t="shared" si="9"/>
        <v>0</v>
      </c>
      <c r="Z13" s="46">
        <f t="shared" si="9"/>
        <v>0</v>
      </c>
      <c r="AB13" s="81"/>
    </row>
    <row r="14" spans="1:28" s="15" customFormat="1" ht="52.5" hidden="1" customHeight="1" x14ac:dyDescent="0.3">
      <c r="A14" s="12" t="s">
        <v>306</v>
      </c>
      <c r="B14" s="13" t="s">
        <v>305</v>
      </c>
      <c r="C14" s="14">
        <v>13400</v>
      </c>
      <c r="D14" s="14">
        <v>12000</v>
      </c>
      <c r="E14" s="14">
        <v>11500</v>
      </c>
      <c r="F14" s="14">
        <v>13400</v>
      </c>
      <c r="G14" s="14">
        <v>12000</v>
      </c>
      <c r="H14" s="14">
        <v>11500</v>
      </c>
      <c r="I14" s="14">
        <f t="shared" si="4"/>
        <v>0</v>
      </c>
      <c r="J14" s="14">
        <f t="shared" si="4"/>
        <v>0</v>
      </c>
      <c r="K14" s="14">
        <f t="shared" si="4"/>
        <v>0</v>
      </c>
      <c r="L14" s="14">
        <v>13400</v>
      </c>
      <c r="M14" s="14">
        <v>12000</v>
      </c>
      <c r="N14" s="14">
        <v>11500</v>
      </c>
      <c r="O14" s="46">
        <f t="shared" si="6"/>
        <v>0</v>
      </c>
      <c r="P14" s="46">
        <f t="shared" si="6"/>
        <v>0</v>
      </c>
      <c r="Q14" s="46">
        <f t="shared" si="6"/>
        <v>0</v>
      </c>
      <c r="R14" s="14">
        <v>20000</v>
      </c>
      <c r="S14" s="14">
        <v>12000</v>
      </c>
      <c r="T14" s="14">
        <v>11500</v>
      </c>
      <c r="U14" s="46">
        <f t="shared" si="8"/>
        <v>6600</v>
      </c>
      <c r="V14" s="46">
        <f t="shared" si="8"/>
        <v>0</v>
      </c>
      <c r="W14" s="46">
        <f t="shared" si="8"/>
        <v>0</v>
      </c>
      <c r="X14" s="46">
        <f t="shared" si="9"/>
        <v>6600</v>
      </c>
      <c r="Y14" s="46">
        <f t="shared" si="9"/>
        <v>0</v>
      </c>
      <c r="Z14" s="46">
        <f t="shared" si="9"/>
        <v>0</v>
      </c>
      <c r="AB14" s="81"/>
    </row>
    <row r="15" spans="1:28" s="15" customFormat="1" ht="92.25" hidden="1" customHeight="1" x14ac:dyDescent="0.3">
      <c r="A15" s="12" t="s">
        <v>304</v>
      </c>
      <c r="B15" s="13" t="s">
        <v>303</v>
      </c>
      <c r="C15" s="14">
        <v>27500</v>
      </c>
      <c r="D15" s="14">
        <v>22800</v>
      </c>
      <c r="E15" s="14">
        <v>20800</v>
      </c>
      <c r="F15" s="14">
        <v>27500</v>
      </c>
      <c r="G15" s="14">
        <v>22800</v>
      </c>
      <c r="H15" s="14">
        <v>20800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4">
        <v>27500</v>
      </c>
      <c r="M15" s="14">
        <v>22800</v>
      </c>
      <c r="N15" s="14">
        <v>20800</v>
      </c>
      <c r="O15" s="46">
        <f t="shared" si="6"/>
        <v>0</v>
      </c>
      <c r="P15" s="46">
        <f t="shared" si="6"/>
        <v>0</v>
      </c>
      <c r="Q15" s="46">
        <f t="shared" si="6"/>
        <v>0</v>
      </c>
      <c r="R15" s="14">
        <v>31300</v>
      </c>
      <c r="S15" s="14">
        <v>22800</v>
      </c>
      <c r="T15" s="14">
        <v>20800</v>
      </c>
      <c r="U15" s="46">
        <f t="shared" si="8"/>
        <v>3800</v>
      </c>
      <c r="V15" s="46">
        <f t="shared" si="8"/>
        <v>0</v>
      </c>
      <c r="W15" s="46">
        <f t="shared" si="8"/>
        <v>0</v>
      </c>
      <c r="X15" s="46">
        <f t="shared" si="9"/>
        <v>3800</v>
      </c>
      <c r="Y15" s="46">
        <f t="shared" si="9"/>
        <v>0</v>
      </c>
      <c r="Z15" s="46">
        <f t="shared" si="9"/>
        <v>0</v>
      </c>
      <c r="AB15" s="81"/>
    </row>
    <row r="16" spans="1:28" s="15" customFormat="1" ht="51.75" hidden="1" customHeight="1" x14ac:dyDescent="0.3">
      <c r="A16" s="12" t="s">
        <v>329</v>
      </c>
      <c r="B16" s="13" t="s">
        <v>328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f t="shared" si="4"/>
        <v>0</v>
      </c>
      <c r="J16" s="14">
        <f t="shared" si="4"/>
        <v>0</v>
      </c>
      <c r="K16" s="14">
        <f t="shared" si="4"/>
        <v>0</v>
      </c>
      <c r="L16" s="14">
        <v>0</v>
      </c>
      <c r="M16" s="14">
        <v>0</v>
      </c>
      <c r="N16" s="14">
        <v>0</v>
      </c>
      <c r="O16" s="46">
        <f t="shared" si="6"/>
        <v>0</v>
      </c>
      <c r="P16" s="46">
        <f t="shared" si="6"/>
        <v>0</v>
      </c>
      <c r="Q16" s="46">
        <f t="shared" si="6"/>
        <v>0</v>
      </c>
      <c r="R16" s="14">
        <v>150000</v>
      </c>
      <c r="S16" s="14">
        <v>0</v>
      </c>
      <c r="T16" s="14">
        <v>0</v>
      </c>
      <c r="U16" s="46">
        <f t="shared" si="8"/>
        <v>150000</v>
      </c>
      <c r="V16" s="46">
        <f t="shared" si="8"/>
        <v>0</v>
      </c>
      <c r="W16" s="46">
        <f t="shared" si="8"/>
        <v>0</v>
      </c>
      <c r="X16" s="46">
        <f t="shared" si="9"/>
        <v>150000</v>
      </c>
      <c r="Y16" s="46">
        <f t="shared" si="9"/>
        <v>0</v>
      </c>
      <c r="Z16" s="46">
        <f t="shared" si="9"/>
        <v>0</v>
      </c>
      <c r="AB16" s="81"/>
    </row>
    <row r="17" spans="1:28" s="7" customFormat="1" ht="36.75" customHeight="1" x14ac:dyDescent="0.3">
      <c r="A17" s="16" t="s">
        <v>302</v>
      </c>
      <c r="B17" s="17" t="s">
        <v>301</v>
      </c>
      <c r="C17" s="6">
        <f t="shared" ref="C17:H17" si="14">C18</f>
        <v>102575.20000000001</v>
      </c>
      <c r="D17" s="6">
        <f t="shared" si="14"/>
        <v>98640.900000000009</v>
      </c>
      <c r="E17" s="6">
        <f t="shared" si="14"/>
        <v>97851.000000000015</v>
      </c>
      <c r="F17" s="6">
        <f t="shared" si="14"/>
        <v>102575.20000000001</v>
      </c>
      <c r="G17" s="6">
        <f t="shared" si="14"/>
        <v>98640.900000000009</v>
      </c>
      <c r="H17" s="6">
        <f t="shared" si="14"/>
        <v>97851.000000000015</v>
      </c>
      <c r="I17" s="6">
        <f t="shared" si="4"/>
        <v>0</v>
      </c>
      <c r="J17" s="6">
        <f t="shared" si="4"/>
        <v>0</v>
      </c>
      <c r="K17" s="6">
        <f t="shared" si="4"/>
        <v>0</v>
      </c>
      <c r="L17" s="6">
        <f t="shared" ref="L17:N17" si="15">L18</f>
        <v>102575.20000000001</v>
      </c>
      <c r="M17" s="6">
        <f t="shared" si="15"/>
        <v>98640.900000000009</v>
      </c>
      <c r="N17" s="6">
        <f t="shared" si="15"/>
        <v>97851.000000000015</v>
      </c>
      <c r="O17" s="70">
        <f t="shared" si="6"/>
        <v>0</v>
      </c>
      <c r="P17" s="70">
        <f t="shared" si="6"/>
        <v>0</v>
      </c>
      <c r="Q17" s="70">
        <f t="shared" si="6"/>
        <v>0</v>
      </c>
      <c r="R17" s="6">
        <f t="shared" ref="R17:T17" si="16">R18</f>
        <v>102575.20000000001</v>
      </c>
      <c r="S17" s="6">
        <f t="shared" si="16"/>
        <v>98640.900000000009</v>
      </c>
      <c r="T17" s="6">
        <f t="shared" si="16"/>
        <v>97851.000000000015</v>
      </c>
      <c r="U17" s="70">
        <f t="shared" si="8"/>
        <v>0</v>
      </c>
      <c r="V17" s="70">
        <f t="shared" si="8"/>
        <v>0</v>
      </c>
      <c r="W17" s="70">
        <f t="shared" si="8"/>
        <v>0</v>
      </c>
      <c r="X17" s="70">
        <f t="shared" si="9"/>
        <v>0</v>
      </c>
      <c r="Y17" s="70">
        <f t="shared" si="9"/>
        <v>0</v>
      </c>
      <c r="Z17" s="70">
        <f t="shared" si="9"/>
        <v>0</v>
      </c>
      <c r="AB17" s="81"/>
    </row>
    <row r="18" spans="1:28" ht="36.75" customHeight="1" x14ac:dyDescent="0.3">
      <c r="A18" s="9" t="s">
        <v>300</v>
      </c>
      <c r="B18" s="10" t="s">
        <v>299</v>
      </c>
      <c r="C18" s="11">
        <f t="shared" ref="C18:H18" si="17">SUM(C19:C22)</f>
        <v>102575.20000000001</v>
      </c>
      <c r="D18" s="11">
        <f t="shared" si="17"/>
        <v>98640.900000000009</v>
      </c>
      <c r="E18" s="11">
        <f t="shared" si="17"/>
        <v>97851.000000000015</v>
      </c>
      <c r="F18" s="11">
        <f t="shared" si="17"/>
        <v>102575.20000000001</v>
      </c>
      <c r="G18" s="11">
        <f t="shared" si="17"/>
        <v>98640.900000000009</v>
      </c>
      <c r="H18" s="11">
        <f t="shared" si="17"/>
        <v>97851.000000000015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ref="L18:N18" si="18">SUM(L19:L22)</f>
        <v>102575.20000000001</v>
      </c>
      <c r="M18" s="11">
        <f t="shared" si="18"/>
        <v>98640.900000000009</v>
      </c>
      <c r="N18" s="11">
        <f t="shared" si="18"/>
        <v>97851.000000000015</v>
      </c>
      <c r="O18" s="69">
        <f t="shared" si="6"/>
        <v>0</v>
      </c>
      <c r="P18" s="69">
        <f t="shared" si="6"/>
        <v>0</v>
      </c>
      <c r="Q18" s="69">
        <f t="shared" si="6"/>
        <v>0</v>
      </c>
      <c r="R18" s="11">
        <f t="shared" ref="R18:T18" si="19">SUM(R19:R22)</f>
        <v>102575.20000000001</v>
      </c>
      <c r="S18" s="11">
        <f t="shared" si="19"/>
        <v>98640.900000000009</v>
      </c>
      <c r="T18" s="11">
        <f t="shared" si="19"/>
        <v>97851.000000000015</v>
      </c>
      <c r="U18" s="69">
        <f t="shared" si="8"/>
        <v>0</v>
      </c>
      <c r="V18" s="69">
        <f t="shared" si="8"/>
        <v>0</v>
      </c>
      <c r="W18" s="69">
        <f t="shared" si="8"/>
        <v>0</v>
      </c>
      <c r="X18" s="69">
        <f t="shared" si="9"/>
        <v>0</v>
      </c>
      <c r="Y18" s="69">
        <f t="shared" si="9"/>
        <v>0</v>
      </c>
      <c r="Z18" s="69">
        <f t="shared" si="9"/>
        <v>0</v>
      </c>
    </row>
    <row r="19" spans="1:28" s="15" customFormat="1" ht="112.5" hidden="1" customHeight="1" x14ac:dyDescent="0.3">
      <c r="A19" s="12" t="s">
        <v>298</v>
      </c>
      <c r="B19" s="13" t="s">
        <v>297</v>
      </c>
      <c r="C19" s="14">
        <v>47098.9</v>
      </c>
      <c r="D19" s="14">
        <v>45347</v>
      </c>
      <c r="E19" s="14">
        <v>45303.3</v>
      </c>
      <c r="F19" s="14">
        <v>47098.9</v>
      </c>
      <c r="G19" s="14">
        <v>45347</v>
      </c>
      <c r="H19" s="14">
        <v>45303.3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v>47098.9</v>
      </c>
      <c r="M19" s="14">
        <v>45347</v>
      </c>
      <c r="N19" s="14">
        <v>45303.3</v>
      </c>
      <c r="O19" s="46">
        <f t="shared" si="6"/>
        <v>0</v>
      </c>
      <c r="P19" s="46">
        <f t="shared" si="6"/>
        <v>0</v>
      </c>
      <c r="Q19" s="46">
        <f t="shared" si="6"/>
        <v>0</v>
      </c>
      <c r="R19" s="14">
        <v>47098.9</v>
      </c>
      <c r="S19" s="14">
        <v>45347</v>
      </c>
      <c r="T19" s="14">
        <v>45303.3</v>
      </c>
      <c r="U19" s="46">
        <f t="shared" si="8"/>
        <v>0</v>
      </c>
      <c r="V19" s="46">
        <f t="shared" si="8"/>
        <v>0</v>
      </c>
      <c r="W19" s="46">
        <f t="shared" si="8"/>
        <v>0</v>
      </c>
      <c r="X19" s="46">
        <f t="shared" si="9"/>
        <v>0</v>
      </c>
      <c r="Y19" s="46">
        <f t="shared" si="9"/>
        <v>0</v>
      </c>
      <c r="Z19" s="46">
        <f t="shared" si="9"/>
        <v>0</v>
      </c>
      <c r="AB19" s="81"/>
    </row>
    <row r="20" spans="1:28" s="15" customFormat="1" ht="126" hidden="1" customHeight="1" x14ac:dyDescent="0.3">
      <c r="A20" s="12" t="s">
        <v>296</v>
      </c>
      <c r="B20" s="13" t="s">
        <v>295</v>
      </c>
      <c r="C20" s="14">
        <v>268.39999999999998</v>
      </c>
      <c r="D20" s="14">
        <v>255.9</v>
      </c>
      <c r="E20" s="14">
        <v>253</v>
      </c>
      <c r="F20" s="14">
        <v>268.39999999999998</v>
      </c>
      <c r="G20" s="14">
        <v>255.9</v>
      </c>
      <c r="H20" s="14">
        <v>253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v>268.39999999999998</v>
      </c>
      <c r="M20" s="14">
        <v>255.9</v>
      </c>
      <c r="N20" s="14">
        <v>253</v>
      </c>
      <c r="O20" s="46">
        <f t="shared" si="6"/>
        <v>0</v>
      </c>
      <c r="P20" s="46">
        <f t="shared" si="6"/>
        <v>0</v>
      </c>
      <c r="Q20" s="46">
        <f t="shared" si="6"/>
        <v>0</v>
      </c>
      <c r="R20" s="14">
        <v>268.39999999999998</v>
      </c>
      <c r="S20" s="14">
        <v>255.9</v>
      </c>
      <c r="T20" s="14">
        <v>253</v>
      </c>
      <c r="U20" s="46">
        <f t="shared" si="8"/>
        <v>0</v>
      </c>
      <c r="V20" s="46">
        <f t="shared" si="8"/>
        <v>0</v>
      </c>
      <c r="W20" s="46">
        <f t="shared" si="8"/>
        <v>0</v>
      </c>
      <c r="X20" s="46">
        <f t="shared" si="9"/>
        <v>0</v>
      </c>
      <c r="Y20" s="46">
        <f t="shared" si="9"/>
        <v>0</v>
      </c>
      <c r="Z20" s="46">
        <f t="shared" si="9"/>
        <v>0</v>
      </c>
      <c r="AB20" s="81"/>
    </row>
    <row r="21" spans="1:28" s="15" customFormat="1" ht="124.5" hidden="1" customHeight="1" x14ac:dyDescent="0.3">
      <c r="A21" s="12" t="s">
        <v>294</v>
      </c>
      <c r="B21" s="13" t="s">
        <v>293</v>
      </c>
      <c r="C21" s="14">
        <v>61955.8</v>
      </c>
      <c r="D21" s="14">
        <v>59497.7</v>
      </c>
      <c r="E21" s="14">
        <v>59249.9</v>
      </c>
      <c r="F21" s="14">
        <v>61955.8</v>
      </c>
      <c r="G21" s="14">
        <v>59497.7</v>
      </c>
      <c r="H21" s="14">
        <v>59249.9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v>61955.8</v>
      </c>
      <c r="M21" s="14">
        <v>59497.7</v>
      </c>
      <c r="N21" s="14">
        <v>59249.9</v>
      </c>
      <c r="O21" s="46">
        <f t="shared" si="6"/>
        <v>0</v>
      </c>
      <c r="P21" s="46">
        <f t="shared" si="6"/>
        <v>0</v>
      </c>
      <c r="Q21" s="46">
        <f t="shared" si="6"/>
        <v>0</v>
      </c>
      <c r="R21" s="14">
        <v>61955.8</v>
      </c>
      <c r="S21" s="14">
        <v>59497.7</v>
      </c>
      <c r="T21" s="14">
        <v>59249.9</v>
      </c>
      <c r="U21" s="46">
        <f t="shared" si="8"/>
        <v>0</v>
      </c>
      <c r="V21" s="46">
        <f t="shared" si="8"/>
        <v>0</v>
      </c>
      <c r="W21" s="46">
        <f t="shared" si="8"/>
        <v>0</v>
      </c>
      <c r="X21" s="46">
        <f t="shared" si="9"/>
        <v>0</v>
      </c>
      <c r="Y21" s="46">
        <f t="shared" si="9"/>
        <v>0</v>
      </c>
      <c r="Z21" s="46">
        <f t="shared" si="9"/>
        <v>0</v>
      </c>
      <c r="AB21" s="81"/>
    </row>
    <row r="22" spans="1:28" s="15" customFormat="1" ht="112.5" hidden="1" customHeight="1" x14ac:dyDescent="0.3">
      <c r="A22" s="12" t="s">
        <v>292</v>
      </c>
      <c r="B22" s="13" t="s">
        <v>291</v>
      </c>
      <c r="C22" s="14">
        <v>-6747.9</v>
      </c>
      <c r="D22" s="14">
        <v>-6459.7</v>
      </c>
      <c r="E22" s="14">
        <v>-6955.2</v>
      </c>
      <c r="F22" s="14">
        <v>-6747.9</v>
      </c>
      <c r="G22" s="14">
        <v>-6459.7</v>
      </c>
      <c r="H22" s="14">
        <v>-6955.2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v>-6747.9</v>
      </c>
      <c r="M22" s="14">
        <v>-6459.7</v>
      </c>
      <c r="N22" s="14">
        <v>-6955.2</v>
      </c>
      <c r="O22" s="46">
        <f t="shared" si="6"/>
        <v>0</v>
      </c>
      <c r="P22" s="46">
        <f t="shared" si="6"/>
        <v>0</v>
      </c>
      <c r="Q22" s="46">
        <f t="shared" si="6"/>
        <v>0</v>
      </c>
      <c r="R22" s="14">
        <v>-6747.9</v>
      </c>
      <c r="S22" s="14">
        <v>-6459.7</v>
      </c>
      <c r="T22" s="14">
        <v>-6955.2</v>
      </c>
      <c r="U22" s="46">
        <f t="shared" si="8"/>
        <v>0</v>
      </c>
      <c r="V22" s="46">
        <f t="shared" si="8"/>
        <v>0</v>
      </c>
      <c r="W22" s="46">
        <f t="shared" si="8"/>
        <v>0</v>
      </c>
      <c r="X22" s="46">
        <f t="shared" si="9"/>
        <v>0</v>
      </c>
      <c r="Y22" s="46">
        <f t="shared" si="9"/>
        <v>0</v>
      </c>
      <c r="Z22" s="46">
        <f t="shared" si="9"/>
        <v>0</v>
      </c>
      <c r="AB22" s="81"/>
    </row>
    <row r="23" spans="1:28" s="7" customFormat="1" ht="20.25" customHeight="1" x14ac:dyDescent="0.3">
      <c r="A23" s="4" t="s">
        <v>290</v>
      </c>
      <c r="B23" s="8" t="s">
        <v>289</v>
      </c>
      <c r="C23" s="6">
        <f t="shared" ref="C23:H23" si="20">C24+C30+C31+C32</f>
        <v>267960</v>
      </c>
      <c r="D23" s="6">
        <f t="shared" si="20"/>
        <v>271137</v>
      </c>
      <c r="E23" s="6">
        <f t="shared" si="20"/>
        <v>293508.11</v>
      </c>
      <c r="F23" s="6">
        <f t="shared" si="20"/>
        <v>267960</v>
      </c>
      <c r="G23" s="6">
        <f t="shared" si="20"/>
        <v>271137</v>
      </c>
      <c r="H23" s="6">
        <f t="shared" si="20"/>
        <v>293508.11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ref="L23:N23" si="21">L24+L30+L31+L32</f>
        <v>267960</v>
      </c>
      <c r="M23" s="6">
        <f t="shared" si="21"/>
        <v>271137</v>
      </c>
      <c r="N23" s="6">
        <f t="shared" si="21"/>
        <v>293508.09999999998</v>
      </c>
      <c r="O23" s="70">
        <f t="shared" si="6"/>
        <v>0</v>
      </c>
      <c r="P23" s="70">
        <f t="shared" si="6"/>
        <v>0</v>
      </c>
      <c r="Q23" s="70">
        <f t="shared" si="6"/>
        <v>-1.0000000009313226E-2</v>
      </c>
      <c r="R23" s="6">
        <f t="shared" ref="R23:T23" si="22">R24+R30+R31+R32</f>
        <v>260430</v>
      </c>
      <c r="S23" s="6">
        <f t="shared" si="22"/>
        <v>271137</v>
      </c>
      <c r="T23" s="6">
        <f t="shared" si="22"/>
        <v>293508.11</v>
      </c>
      <c r="U23" s="70">
        <f t="shared" si="8"/>
        <v>-7530</v>
      </c>
      <c r="V23" s="70">
        <f t="shared" si="8"/>
        <v>0</v>
      </c>
      <c r="W23" s="70">
        <f t="shared" si="8"/>
        <v>1.0000000009313226E-2</v>
      </c>
      <c r="X23" s="70">
        <f t="shared" si="9"/>
        <v>-7530</v>
      </c>
      <c r="Y23" s="70">
        <f t="shared" si="9"/>
        <v>0</v>
      </c>
      <c r="Z23" s="70">
        <f t="shared" si="9"/>
        <v>0</v>
      </c>
      <c r="AB23" s="81"/>
    </row>
    <row r="24" spans="1:28" ht="36.75" customHeight="1" x14ac:dyDescent="0.3">
      <c r="A24" s="9" t="s">
        <v>288</v>
      </c>
      <c r="B24" s="10" t="s">
        <v>287</v>
      </c>
      <c r="C24" s="11">
        <f t="shared" ref="C24:H24" si="23">SUM(C25:C29)</f>
        <v>213500</v>
      </c>
      <c r="D24" s="11">
        <f t="shared" si="23"/>
        <v>231100</v>
      </c>
      <c r="E24" s="11">
        <f t="shared" si="23"/>
        <v>251300</v>
      </c>
      <c r="F24" s="11">
        <f t="shared" si="23"/>
        <v>213500</v>
      </c>
      <c r="G24" s="11">
        <f t="shared" si="23"/>
        <v>231100</v>
      </c>
      <c r="H24" s="11">
        <f t="shared" si="23"/>
        <v>251300</v>
      </c>
      <c r="I24" s="11">
        <f t="shared" si="4"/>
        <v>0</v>
      </c>
      <c r="J24" s="11">
        <f t="shared" si="4"/>
        <v>0</v>
      </c>
      <c r="K24" s="11">
        <f t="shared" si="4"/>
        <v>0</v>
      </c>
      <c r="L24" s="11">
        <f t="shared" ref="L24:N24" si="24">SUM(L25:L29)</f>
        <v>213500</v>
      </c>
      <c r="M24" s="11">
        <f t="shared" si="24"/>
        <v>231100</v>
      </c>
      <c r="N24" s="11">
        <f t="shared" si="24"/>
        <v>251300</v>
      </c>
      <c r="O24" s="69">
        <f t="shared" si="6"/>
        <v>0</v>
      </c>
      <c r="P24" s="69">
        <f t="shared" si="6"/>
        <v>0</v>
      </c>
      <c r="Q24" s="69">
        <f t="shared" si="6"/>
        <v>0</v>
      </c>
      <c r="R24" s="11">
        <f t="shared" ref="R24:T24" si="25">SUM(R25:R29)</f>
        <v>205000</v>
      </c>
      <c r="S24" s="11">
        <f t="shared" si="25"/>
        <v>231100</v>
      </c>
      <c r="T24" s="11">
        <f t="shared" si="25"/>
        <v>251300</v>
      </c>
      <c r="U24" s="69">
        <f t="shared" si="8"/>
        <v>-8500</v>
      </c>
      <c r="V24" s="69">
        <f t="shared" si="8"/>
        <v>0</v>
      </c>
      <c r="W24" s="69">
        <f t="shared" si="8"/>
        <v>0</v>
      </c>
      <c r="X24" s="69">
        <f t="shared" si="9"/>
        <v>-8500</v>
      </c>
      <c r="Y24" s="69">
        <f t="shared" si="9"/>
        <v>0</v>
      </c>
      <c r="Z24" s="69">
        <f t="shared" si="9"/>
        <v>0</v>
      </c>
    </row>
    <row r="25" spans="1:28" s="15" customFormat="1" ht="35.25" hidden="1" customHeight="1" x14ac:dyDescent="0.3">
      <c r="A25" s="12" t="s">
        <v>286</v>
      </c>
      <c r="B25" s="13" t="s">
        <v>285</v>
      </c>
      <c r="C25" s="14">
        <v>150100</v>
      </c>
      <c r="D25" s="14">
        <v>162500</v>
      </c>
      <c r="E25" s="14">
        <v>176700</v>
      </c>
      <c r="F25" s="14">
        <v>150100</v>
      </c>
      <c r="G25" s="14">
        <v>162500</v>
      </c>
      <c r="H25" s="14">
        <v>176700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v>150100</v>
      </c>
      <c r="M25" s="14">
        <v>162500</v>
      </c>
      <c r="N25" s="14">
        <v>176700</v>
      </c>
      <c r="O25" s="46">
        <f t="shared" si="6"/>
        <v>0</v>
      </c>
      <c r="P25" s="46">
        <f t="shared" si="6"/>
        <v>0</v>
      </c>
      <c r="Q25" s="46">
        <f t="shared" si="6"/>
        <v>0</v>
      </c>
      <c r="R25" s="14">
        <v>159500</v>
      </c>
      <c r="S25" s="14">
        <v>162500</v>
      </c>
      <c r="T25" s="14">
        <v>176700</v>
      </c>
      <c r="U25" s="46">
        <f t="shared" si="8"/>
        <v>9400</v>
      </c>
      <c r="V25" s="46">
        <f t="shared" si="8"/>
        <v>0</v>
      </c>
      <c r="W25" s="46">
        <f t="shared" si="8"/>
        <v>0</v>
      </c>
      <c r="X25" s="46">
        <f t="shared" si="9"/>
        <v>9400</v>
      </c>
      <c r="Y25" s="46">
        <f t="shared" si="9"/>
        <v>0</v>
      </c>
      <c r="Z25" s="46">
        <f t="shared" si="9"/>
        <v>0</v>
      </c>
      <c r="AB25" s="81"/>
    </row>
    <row r="26" spans="1:28" s="15" customFormat="1" ht="50.25" hidden="1" customHeight="1" x14ac:dyDescent="0.3">
      <c r="A26" s="12" t="s">
        <v>284</v>
      </c>
      <c r="B26" s="13" t="s">
        <v>283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f t="shared" si="4"/>
        <v>0</v>
      </c>
      <c r="J26" s="14">
        <f t="shared" si="4"/>
        <v>0</v>
      </c>
      <c r="K26" s="14">
        <f t="shared" si="4"/>
        <v>0</v>
      </c>
      <c r="L26" s="14">
        <v>0</v>
      </c>
      <c r="M26" s="14">
        <v>0</v>
      </c>
      <c r="N26" s="14">
        <v>0</v>
      </c>
      <c r="O26" s="46">
        <f t="shared" si="6"/>
        <v>0</v>
      </c>
      <c r="P26" s="46">
        <f t="shared" si="6"/>
        <v>0</v>
      </c>
      <c r="Q26" s="46">
        <f t="shared" si="6"/>
        <v>0</v>
      </c>
      <c r="R26" s="14">
        <v>0</v>
      </c>
      <c r="S26" s="14">
        <v>0</v>
      </c>
      <c r="T26" s="14">
        <v>0</v>
      </c>
      <c r="U26" s="46">
        <f t="shared" si="8"/>
        <v>0</v>
      </c>
      <c r="V26" s="46">
        <f t="shared" si="8"/>
        <v>0</v>
      </c>
      <c r="W26" s="46">
        <f t="shared" si="8"/>
        <v>0</v>
      </c>
      <c r="X26" s="46">
        <f t="shared" si="9"/>
        <v>0</v>
      </c>
      <c r="Y26" s="46">
        <f t="shared" si="9"/>
        <v>0</v>
      </c>
      <c r="Z26" s="46">
        <f t="shared" si="9"/>
        <v>0</v>
      </c>
      <c r="AB26" s="81"/>
    </row>
    <row r="27" spans="1:28" s="15" customFormat="1" ht="66.75" hidden="1" customHeight="1" x14ac:dyDescent="0.3">
      <c r="A27" s="12" t="s">
        <v>282</v>
      </c>
      <c r="B27" s="13" t="s">
        <v>281</v>
      </c>
      <c r="C27" s="14">
        <v>63400</v>
      </c>
      <c r="D27" s="14">
        <v>68600</v>
      </c>
      <c r="E27" s="14">
        <v>74600</v>
      </c>
      <c r="F27" s="14">
        <v>63400</v>
      </c>
      <c r="G27" s="14">
        <v>68600</v>
      </c>
      <c r="H27" s="14">
        <v>74600</v>
      </c>
      <c r="I27" s="14">
        <f t="shared" si="4"/>
        <v>0</v>
      </c>
      <c r="J27" s="14">
        <f t="shared" si="4"/>
        <v>0</v>
      </c>
      <c r="K27" s="14">
        <f t="shared" si="4"/>
        <v>0</v>
      </c>
      <c r="L27" s="14">
        <v>63400</v>
      </c>
      <c r="M27" s="14">
        <v>68600</v>
      </c>
      <c r="N27" s="14">
        <v>74600</v>
      </c>
      <c r="O27" s="46">
        <f t="shared" si="6"/>
        <v>0</v>
      </c>
      <c r="P27" s="46">
        <f t="shared" si="6"/>
        <v>0</v>
      </c>
      <c r="Q27" s="46">
        <f t="shared" si="6"/>
        <v>0</v>
      </c>
      <c r="R27" s="14">
        <v>45500</v>
      </c>
      <c r="S27" s="14">
        <v>68600</v>
      </c>
      <c r="T27" s="14">
        <v>74600</v>
      </c>
      <c r="U27" s="46">
        <f t="shared" si="8"/>
        <v>-17900</v>
      </c>
      <c r="V27" s="46">
        <f t="shared" si="8"/>
        <v>0</v>
      </c>
      <c r="W27" s="46">
        <f t="shared" si="8"/>
        <v>0</v>
      </c>
      <c r="X27" s="46">
        <f t="shared" si="9"/>
        <v>-17900</v>
      </c>
      <c r="Y27" s="46">
        <f t="shared" si="9"/>
        <v>0</v>
      </c>
      <c r="Z27" s="46">
        <f t="shared" si="9"/>
        <v>0</v>
      </c>
      <c r="AB27" s="81"/>
    </row>
    <row r="28" spans="1:28" s="15" customFormat="1" ht="66.75" hidden="1" customHeight="1" x14ac:dyDescent="0.3">
      <c r="A28" s="12" t="s">
        <v>280</v>
      </c>
      <c r="B28" s="13" t="s">
        <v>279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f t="shared" si="4"/>
        <v>0</v>
      </c>
      <c r="J28" s="14">
        <f t="shared" si="4"/>
        <v>0</v>
      </c>
      <c r="K28" s="14">
        <f t="shared" si="4"/>
        <v>0</v>
      </c>
      <c r="L28" s="14">
        <v>0</v>
      </c>
      <c r="M28" s="14">
        <v>0</v>
      </c>
      <c r="N28" s="14">
        <v>0</v>
      </c>
      <c r="O28" s="46">
        <f t="shared" si="6"/>
        <v>0</v>
      </c>
      <c r="P28" s="46">
        <f t="shared" si="6"/>
        <v>0</v>
      </c>
      <c r="Q28" s="46">
        <f t="shared" si="6"/>
        <v>0</v>
      </c>
      <c r="R28" s="14">
        <v>0</v>
      </c>
      <c r="S28" s="14">
        <v>0</v>
      </c>
      <c r="T28" s="14">
        <v>0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9"/>
        <v>0</v>
      </c>
      <c r="Y28" s="46">
        <f t="shared" si="9"/>
        <v>0</v>
      </c>
      <c r="Z28" s="46">
        <f t="shared" si="9"/>
        <v>0</v>
      </c>
      <c r="AB28" s="81"/>
    </row>
    <row r="29" spans="1:28" s="15" customFormat="1" ht="50.25" hidden="1" customHeight="1" x14ac:dyDescent="0.3">
      <c r="A29" s="12" t="s">
        <v>278</v>
      </c>
      <c r="B29" s="13" t="s">
        <v>277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f t="shared" si="4"/>
        <v>0</v>
      </c>
      <c r="J29" s="14">
        <f t="shared" si="4"/>
        <v>0</v>
      </c>
      <c r="K29" s="14">
        <f t="shared" si="4"/>
        <v>0</v>
      </c>
      <c r="L29" s="14">
        <v>0</v>
      </c>
      <c r="M29" s="14">
        <v>0</v>
      </c>
      <c r="N29" s="14">
        <v>0</v>
      </c>
      <c r="O29" s="46">
        <f t="shared" si="6"/>
        <v>0</v>
      </c>
      <c r="P29" s="46">
        <f t="shared" si="6"/>
        <v>0</v>
      </c>
      <c r="Q29" s="46">
        <f t="shared" si="6"/>
        <v>0</v>
      </c>
      <c r="R29" s="14">
        <v>0</v>
      </c>
      <c r="S29" s="14">
        <v>0</v>
      </c>
      <c r="T29" s="14">
        <v>0</v>
      </c>
      <c r="U29" s="46">
        <f t="shared" si="8"/>
        <v>0</v>
      </c>
      <c r="V29" s="46">
        <f t="shared" si="8"/>
        <v>0</v>
      </c>
      <c r="W29" s="46">
        <f t="shared" si="8"/>
        <v>0</v>
      </c>
      <c r="X29" s="46">
        <f t="shared" si="9"/>
        <v>0</v>
      </c>
      <c r="Y29" s="46">
        <f t="shared" si="9"/>
        <v>0</v>
      </c>
      <c r="Z29" s="46">
        <f t="shared" si="9"/>
        <v>0</v>
      </c>
      <c r="AB29" s="81"/>
    </row>
    <row r="30" spans="1:28" ht="36.75" customHeight="1" x14ac:dyDescent="0.3">
      <c r="A30" s="9" t="s">
        <v>276</v>
      </c>
      <c r="B30" s="10" t="s">
        <v>275</v>
      </c>
      <c r="C30" s="11">
        <v>16560</v>
      </c>
      <c r="D30" s="11">
        <v>0</v>
      </c>
      <c r="E30" s="11">
        <v>0</v>
      </c>
      <c r="F30" s="11">
        <v>16560</v>
      </c>
      <c r="G30" s="11">
        <v>0</v>
      </c>
      <c r="H30" s="11">
        <v>0</v>
      </c>
      <c r="I30" s="11">
        <f t="shared" si="4"/>
        <v>0</v>
      </c>
      <c r="J30" s="11">
        <f t="shared" si="4"/>
        <v>0</v>
      </c>
      <c r="K30" s="11">
        <f t="shared" si="4"/>
        <v>0</v>
      </c>
      <c r="L30" s="11">
        <v>16560</v>
      </c>
      <c r="M30" s="11">
        <v>0</v>
      </c>
      <c r="N30" s="11">
        <v>0</v>
      </c>
      <c r="O30" s="69">
        <f t="shared" si="6"/>
        <v>0</v>
      </c>
      <c r="P30" s="69">
        <f t="shared" si="6"/>
        <v>0</v>
      </c>
      <c r="Q30" s="69">
        <f t="shared" si="6"/>
        <v>0</v>
      </c>
      <c r="R30" s="11">
        <v>16000</v>
      </c>
      <c r="S30" s="11">
        <v>0</v>
      </c>
      <c r="T30" s="11">
        <v>0</v>
      </c>
      <c r="U30" s="69">
        <f t="shared" si="8"/>
        <v>-560</v>
      </c>
      <c r="V30" s="69">
        <f t="shared" si="8"/>
        <v>0</v>
      </c>
      <c r="W30" s="69">
        <f t="shared" si="8"/>
        <v>0</v>
      </c>
      <c r="X30" s="69">
        <f t="shared" si="9"/>
        <v>-560</v>
      </c>
      <c r="Y30" s="69">
        <f t="shared" si="9"/>
        <v>0</v>
      </c>
      <c r="Z30" s="69">
        <f t="shared" si="9"/>
        <v>0</v>
      </c>
    </row>
    <row r="31" spans="1:28" ht="22.5" customHeight="1" x14ac:dyDescent="0.3">
      <c r="A31" s="9" t="s">
        <v>274</v>
      </c>
      <c r="B31" s="10" t="s">
        <v>273</v>
      </c>
      <c r="C31" s="11">
        <v>0</v>
      </c>
      <c r="D31" s="11">
        <v>1000</v>
      </c>
      <c r="E31" s="11">
        <v>2000</v>
      </c>
      <c r="F31" s="11">
        <v>0</v>
      </c>
      <c r="G31" s="11">
        <v>1000</v>
      </c>
      <c r="H31" s="11">
        <v>2000</v>
      </c>
      <c r="I31" s="11">
        <f t="shared" si="4"/>
        <v>0</v>
      </c>
      <c r="J31" s="11">
        <f t="shared" si="4"/>
        <v>0</v>
      </c>
      <c r="K31" s="11">
        <f t="shared" si="4"/>
        <v>0</v>
      </c>
      <c r="L31" s="11">
        <v>0</v>
      </c>
      <c r="M31" s="11">
        <v>1000</v>
      </c>
      <c r="N31" s="11">
        <v>2000</v>
      </c>
      <c r="O31" s="69">
        <f t="shared" si="6"/>
        <v>0</v>
      </c>
      <c r="P31" s="69">
        <f t="shared" si="6"/>
        <v>0</v>
      </c>
      <c r="Q31" s="69">
        <f t="shared" si="6"/>
        <v>0</v>
      </c>
      <c r="R31" s="11">
        <v>0</v>
      </c>
      <c r="S31" s="11">
        <v>1000</v>
      </c>
      <c r="T31" s="11">
        <v>2000</v>
      </c>
      <c r="U31" s="69">
        <f t="shared" si="8"/>
        <v>0</v>
      </c>
      <c r="V31" s="69">
        <f t="shared" si="8"/>
        <v>0</v>
      </c>
      <c r="W31" s="69">
        <f t="shared" si="8"/>
        <v>0</v>
      </c>
      <c r="X31" s="69">
        <f t="shared" si="9"/>
        <v>0</v>
      </c>
      <c r="Y31" s="69">
        <f t="shared" si="9"/>
        <v>0</v>
      </c>
      <c r="Z31" s="69">
        <f t="shared" si="9"/>
        <v>0</v>
      </c>
    </row>
    <row r="32" spans="1:28" ht="36.75" customHeight="1" x14ac:dyDescent="0.3">
      <c r="A32" s="9" t="s">
        <v>272</v>
      </c>
      <c r="B32" s="10" t="s">
        <v>271</v>
      </c>
      <c r="C32" s="11">
        <v>37900</v>
      </c>
      <c r="D32" s="11">
        <f>C32*1.03</f>
        <v>39037</v>
      </c>
      <c r="E32" s="11">
        <f>D32*1.03</f>
        <v>40208.11</v>
      </c>
      <c r="F32" s="11">
        <v>37900</v>
      </c>
      <c r="G32" s="11">
        <f>F32*1.03</f>
        <v>39037</v>
      </c>
      <c r="H32" s="11">
        <f>G32*1.03</f>
        <v>40208.11</v>
      </c>
      <c r="I32" s="11">
        <f t="shared" si="4"/>
        <v>0</v>
      </c>
      <c r="J32" s="11">
        <f t="shared" si="4"/>
        <v>0</v>
      </c>
      <c r="K32" s="11">
        <f t="shared" si="4"/>
        <v>0</v>
      </c>
      <c r="L32" s="11">
        <v>37900</v>
      </c>
      <c r="M32" s="11">
        <f>L32*1.03</f>
        <v>39037</v>
      </c>
      <c r="N32" s="11">
        <v>40208.1</v>
      </c>
      <c r="O32" s="69">
        <f t="shared" si="6"/>
        <v>0</v>
      </c>
      <c r="P32" s="69">
        <f t="shared" si="6"/>
        <v>0</v>
      </c>
      <c r="Q32" s="69">
        <f t="shared" si="6"/>
        <v>-1.0000000002037268E-2</v>
      </c>
      <c r="R32" s="11">
        <v>39430</v>
      </c>
      <c r="S32" s="11">
        <v>39037</v>
      </c>
      <c r="T32" s="11">
        <v>40208.11</v>
      </c>
      <c r="U32" s="69">
        <f t="shared" si="8"/>
        <v>1530</v>
      </c>
      <c r="V32" s="69">
        <f t="shared" si="8"/>
        <v>0</v>
      </c>
      <c r="W32" s="69">
        <f>T32-N32</f>
        <v>1.0000000002037268E-2</v>
      </c>
      <c r="X32" s="69">
        <f t="shared" si="9"/>
        <v>1530</v>
      </c>
      <c r="Y32" s="69">
        <f t="shared" si="9"/>
        <v>0</v>
      </c>
      <c r="Z32" s="69">
        <f t="shared" si="9"/>
        <v>0</v>
      </c>
    </row>
    <row r="33" spans="1:28" s="7" customFormat="1" ht="22.5" customHeight="1" x14ac:dyDescent="0.3">
      <c r="A33" s="4" t="s">
        <v>270</v>
      </c>
      <c r="B33" s="8" t="s">
        <v>269</v>
      </c>
      <c r="C33" s="6">
        <f t="shared" ref="C33:H33" si="26">SUM(C34:C35)</f>
        <v>516800</v>
      </c>
      <c r="D33" s="6">
        <f t="shared" si="26"/>
        <v>507450</v>
      </c>
      <c r="E33" s="6">
        <f t="shared" si="26"/>
        <v>512750</v>
      </c>
      <c r="F33" s="6">
        <f t="shared" si="26"/>
        <v>516800</v>
      </c>
      <c r="G33" s="6">
        <f t="shared" si="26"/>
        <v>507450</v>
      </c>
      <c r="H33" s="6">
        <f t="shared" si="26"/>
        <v>512750</v>
      </c>
      <c r="I33" s="6">
        <f t="shared" si="4"/>
        <v>0</v>
      </c>
      <c r="J33" s="6">
        <f t="shared" si="4"/>
        <v>0</v>
      </c>
      <c r="K33" s="6">
        <f t="shared" si="4"/>
        <v>0</v>
      </c>
      <c r="L33" s="6">
        <f t="shared" ref="L33:N33" si="27">SUM(L34:L35)</f>
        <v>516800</v>
      </c>
      <c r="M33" s="6">
        <f t="shared" si="27"/>
        <v>507450</v>
      </c>
      <c r="N33" s="6">
        <f t="shared" si="27"/>
        <v>512750</v>
      </c>
      <c r="O33" s="70">
        <f t="shared" si="6"/>
        <v>0</v>
      </c>
      <c r="P33" s="70">
        <f t="shared" si="6"/>
        <v>0</v>
      </c>
      <c r="Q33" s="70">
        <f t="shared" si="6"/>
        <v>0</v>
      </c>
      <c r="R33" s="6">
        <f t="shared" ref="R33:T33" si="28">SUM(R34:R35)</f>
        <v>442890</v>
      </c>
      <c r="S33" s="6">
        <f t="shared" si="28"/>
        <v>507450</v>
      </c>
      <c r="T33" s="6">
        <f t="shared" si="28"/>
        <v>512750</v>
      </c>
      <c r="U33" s="70">
        <f t="shared" si="8"/>
        <v>-73910</v>
      </c>
      <c r="V33" s="70">
        <f t="shared" si="8"/>
        <v>0</v>
      </c>
      <c r="W33" s="70">
        <f t="shared" si="8"/>
        <v>0</v>
      </c>
      <c r="X33" s="70">
        <f t="shared" si="9"/>
        <v>-73910</v>
      </c>
      <c r="Y33" s="70">
        <f t="shared" si="9"/>
        <v>0</v>
      </c>
      <c r="Z33" s="70">
        <f t="shared" si="9"/>
        <v>0</v>
      </c>
      <c r="AB33" s="81"/>
    </row>
    <row r="34" spans="1:28" ht="23.25" customHeight="1" x14ac:dyDescent="0.3">
      <c r="A34" s="9" t="s">
        <v>268</v>
      </c>
      <c r="B34" s="10" t="s">
        <v>267</v>
      </c>
      <c r="C34" s="11">
        <v>72400</v>
      </c>
      <c r="D34" s="11">
        <v>76000</v>
      </c>
      <c r="E34" s="11">
        <v>79800</v>
      </c>
      <c r="F34" s="11">
        <v>72400</v>
      </c>
      <c r="G34" s="11">
        <v>76000</v>
      </c>
      <c r="H34" s="11">
        <v>79800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v>72400</v>
      </c>
      <c r="M34" s="11">
        <v>76000</v>
      </c>
      <c r="N34" s="11">
        <v>79800</v>
      </c>
      <c r="O34" s="69">
        <f t="shared" si="6"/>
        <v>0</v>
      </c>
      <c r="P34" s="69">
        <f t="shared" si="6"/>
        <v>0</v>
      </c>
      <c r="Q34" s="69">
        <f t="shared" si="6"/>
        <v>0</v>
      </c>
      <c r="R34" s="11">
        <v>79500</v>
      </c>
      <c r="S34" s="11">
        <v>76000</v>
      </c>
      <c r="T34" s="11">
        <v>79800</v>
      </c>
      <c r="U34" s="69">
        <f t="shared" si="8"/>
        <v>7100</v>
      </c>
      <c r="V34" s="69">
        <f t="shared" si="8"/>
        <v>0</v>
      </c>
      <c r="W34" s="69">
        <f t="shared" si="8"/>
        <v>0</v>
      </c>
      <c r="X34" s="69">
        <f t="shared" si="9"/>
        <v>7100</v>
      </c>
      <c r="Y34" s="69">
        <f t="shared" si="9"/>
        <v>0</v>
      </c>
      <c r="Z34" s="69">
        <f t="shared" si="9"/>
        <v>0</v>
      </c>
    </row>
    <row r="35" spans="1:28" ht="23.25" customHeight="1" x14ac:dyDescent="0.3">
      <c r="A35" s="9" t="s">
        <v>266</v>
      </c>
      <c r="B35" s="10" t="s">
        <v>265</v>
      </c>
      <c r="C35" s="11">
        <f t="shared" ref="C35:H35" si="29">C36+C37</f>
        <v>444400</v>
      </c>
      <c r="D35" s="11">
        <f t="shared" si="29"/>
        <v>431450</v>
      </c>
      <c r="E35" s="11">
        <f t="shared" si="29"/>
        <v>432950</v>
      </c>
      <c r="F35" s="11">
        <f t="shared" si="29"/>
        <v>444400</v>
      </c>
      <c r="G35" s="11">
        <f t="shared" si="29"/>
        <v>431450</v>
      </c>
      <c r="H35" s="11">
        <f t="shared" si="29"/>
        <v>432950</v>
      </c>
      <c r="I35" s="11">
        <f t="shared" si="4"/>
        <v>0</v>
      </c>
      <c r="J35" s="11">
        <f t="shared" si="4"/>
        <v>0</v>
      </c>
      <c r="K35" s="11">
        <f t="shared" si="4"/>
        <v>0</v>
      </c>
      <c r="L35" s="11">
        <f t="shared" ref="L35:N35" si="30">L36+L37</f>
        <v>444400</v>
      </c>
      <c r="M35" s="11">
        <f t="shared" si="30"/>
        <v>431450</v>
      </c>
      <c r="N35" s="11">
        <f t="shared" si="30"/>
        <v>432950</v>
      </c>
      <c r="O35" s="69">
        <f t="shared" si="6"/>
        <v>0</v>
      </c>
      <c r="P35" s="69">
        <f t="shared" si="6"/>
        <v>0</v>
      </c>
      <c r="Q35" s="69">
        <f t="shared" si="6"/>
        <v>0</v>
      </c>
      <c r="R35" s="11">
        <f t="shared" ref="R35:T35" si="31">R36+R37</f>
        <v>363390</v>
      </c>
      <c r="S35" s="11">
        <f t="shared" si="31"/>
        <v>431450</v>
      </c>
      <c r="T35" s="11">
        <f t="shared" si="31"/>
        <v>432950</v>
      </c>
      <c r="U35" s="69">
        <f t="shared" si="8"/>
        <v>-81010</v>
      </c>
      <c r="V35" s="69">
        <f t="shared" si="8"/>
        <v>0</v>
      </c>
      <c r="W35" s="69">
        <f t="shared" si="8"/>
        <v>0</v>
      </c>
      <c r="X35" s="69">
        <f t="shared" si="9"/>
        <v>-81010</v>
      </c>
      <c r="Y35" s="69">
        <f t="shared" si="9"/>
        <v>0</v>
      </c>
      <c r="Z35" s="69">
        <f t="shared" si="9"/>
        <v>0</v>
      </c>
    </row>
    <row r="36" spans="1:28" s="15" customFormat="1" ht="36" hidden="1" customHeight="1" x14ac:dyDescent="0.3">
      <c r="A36" s="12" t="s">
        <v>264</v>
      </c>
      <c r="B36" s="13" t="s">
        <v>263</v>
      </c>
      <c r="C36" s="14">
        <v>300000</v>
      </c>
      <c r="D36" s="14">
        <v>285650</v>
      </c>
      <c r="E36" s="14">
        <v>285650</v>
      </c>
      <c r="F36" s="14">
        <v>300000</v>
      </c>
      <c r="G36" s="14">
        <v>285650</v>
      </c>
      <c r="H36" s="14">
        <v>285650</v>
      </c>
      <c r="I36" s="14">
        <f t="shared" si="4"/>
        <v>0</v>
      </c>
      <c r="J36" s="14">
        <f t="shared" si="4"/>
        <v>0</v>
      </c>
      <c r="K36" s="14">
        <f t="shared" si="4"/>
        <v>0</v>
      </c>
      <c r="L36" s="14">
        <v>300000</v>
      </c>
      <c r="M36" s="14">
        <v>285650</v>
      </c>
      <c r="N36" s="14">
        <v>285650</v>
      </c>
      <c r="O36" s="46">
        <f t="shared" si="6"/>
        <v>0</v>
      </c>
      <c r="P36" s="46">
        <f t="shared" si="6"/>
        <v>0</v>
      </c>
      <c r="Q36" s="46">
        <f t="shared" si="6"/>
        <v>0</v>
      </c>
      <c r="R36" s="14">
        <v>209890</v>
      </c>
      <c r="S36" s="14">
        <v>285650</v>
      </c>
      <c r="T36" s="14">
        <v>285650</v>
      </c>
      <c r="U36" s="46">
        <f t="shared" si="8"/>
        <v>-90110</v>
      </c>
      <c r="V36" s="46">
        <f t="shared" si="8"/>
        <v>0</v>
      </c>
      <c r="W36" s="46">
        <f t="shared" si="8"/>
        <v>0</v>
      </c>
      <c r="X36" s="46">
        <f t="shared" si="9"/>
        <v>-90110</v>
      </c>
      <c r="Y36" s="46">
        <f t="shared" si="9"/>
        <v>0</v>
      </c>
      <c r="Z36" s="46">
        <f t="shared" si="9"/>
        <v>0</v>
      </c>
      <c r="AB36" s="81"/>
    </row>
    <row r="37" spans="1:28" s="15" customFormat="1" ht="36" hidden="1" customHeight="1" x14ac:dyDescent="0.3">
      <c r="A37" s="12" t="s">
        <v>262</v>
      </c>
      <c r="B37" s="13" t="s">
        <v>261</v>
      </c>
      <c r="C37" s="14">
        <v>144400</v>
      </c>
      <c r="D37" s="14">
        <v>145800</v>
      </c>
      <c r="E37" s="14">
        <v>147300</v>
      </c>
      <c r="F37" s="14">
        <v>144400</v>
      </c>
      <c r="G37" s="14">
        <v>145800</v>
      </c>
      <c r="H37" s="14">
        <v>147300</v>
      </c>
      <c r="I37" s="14">
        <f t="shared" si="4"/>
        <v>0</v>
      </c>
      <c r="J37" s="14">
        <f t="shared" si="4"/>
        <v>0</v>
      </c>
      <c r="K37" s="14">
        <f t="shared" si="4"/>
        <v>0</v>
      </c>
      <c r="L37" s="14">
        <v>144400</v>
      </c>
      <c r="M37" s="14">
        <v>145800</v>
      </c>
      <c r="N37" s="14">
        <v>147300</v>
      </c>
      <c r="O37" s="46">
        <f t="shared" si="6"/>
        <v>0</v>
      </c>
      <c r="P37" s="46">
        <f t="shared" si="6"/>
        <v>0</v>
      </c>
      <c r="Q37" s="46">
        <f t="shared" si="6"/>
        <v>0</v>
      </c>
      <c r="R37" s="14">
        <v>153500</v>
      </c>
      <c r="S37" s="14">
        <v>145800</v>
      </c>
      <c r="T37" s="14">
        <v>147300</v>
      </c>
      <c r="U37" s="46">
        <f t="shared" si="8"/>
        <v>9100</v>
      </c>
      <c r="V37" s="46">
        <f t="shared" si="8"/>
        <v>0</v>
      </c>
      <c r="W37" s="46">
        <f t="shared" si="8"/>
        <v>0</v>
      </c>
      <c r="X37" s="46">
        <f t="shared" si="9"/>
        <v>9100</v>
      </c>
      <c r="Y37" s="46">
        <f t="shared" si="9"/>
        <v>0</v>
      </c>
      <c r="Z37" s="46">
        <f t="shared" si="9"/>
        <v>0</v>
      </c>
      <c r="AB37" s="81"/>
    </row>
    <row r="38" spans="1:28" s="7" customFormat="1" ht="21" customHeight="1" x14ac:dyDescent="0.3">
      <c r="A38" s="4" t="s">
        <v>260</v>
      </c>
      <c r="B38" s="8" t="s">
        <v>259</v>
      </c>
      <c r="C38" s="6">
        <f t="shared" ref="C38:H38" si="32">C39+C40+C41</f>
        <v>17000</v>
      </c>
      <c r="D38" s="6">
        <f t="shared" si="32"/>
        <v>17000</v>
      </c>
      <c r="E38" s="6">
        <f t="shared" si="32"/>
        <v>17200</v>
      </c>
      <c r="F38" s="6">
        <f t="shared" si="32"/>
        <v>17000</v>
      </c>
      <c r="G38" s="6">
        <f t="shared" si="32"/>
        <v>17000</v>
      </c>
      <c r="H38" s="6">
        <f t="shared" si="32"/>
        <v>17200</v>
      </c>
      <c r="I38" s="6">
        <f t="shared" si="4"/>
        <v>0</v>
      </c>
      <c r="J38" s="6">
        <f t="shared" si="4"/>
        <v>0</v>
      </c>
      <c r="K38" s="6">
        <f t="shared" si="4"/>
        <v>0</v>
      </c>
      <c r="L38" s="6">
        <f t="shared" ref="L38:N38" si="33">L39+L40+L41</f>
        <v>17000</v>
      </c>
      <c r="M38" s="6">
        <f t="shared" si="33"/>
        <v>17000</v>
      </c>
      <c r="N38" s="6">
        <f t="shared" si="33"/>
        <v>17200</v>
      </c>
      <c r="O38" s="70">
        <f t="shared" si="6"/>
        <v>0</v>
      </c>
      <c r="P38" s="70">
        <f t="shared" si="6"/>
        <v>0</v>
      </c>
      <c r="Q38" s="70">
        <f t="shared" si="6"/>
        <v>0</v>
      </c>
      <c r="R38" s="6">
        <f t="shared" ref="R38:T38" si="34">R39+R40+R41</f>
        <v>17182.8</v>
      </c>
      <c r="S38" s="6">
        <f t="shared" si="34"/>
        <v>17000</v>
      </c>
      <c r="T38" s="6">
        <f t="shared" si="34"/>
        <v>17200</v>
      </c>
      <c r="U38" s="70">
        <f t="shared" si="8"/>
        <v>182.79999999999927</v>
      </c>
      <c r="V38" s="70">
        <f t="shared" si="8"/>
        <v>0</v>
      </c>
      <c r="W38" s="70">
        <f t="shared" si="8"/>
        <v>0</v>
      </c>
      <c r="X38" s="70">
        <f t="shared" si="9"/>
        <v>182.79999999999927</v>
      </c>
      <c r="Y38" s="70">
        <f t="shared" si="9"/>
        <v>0</v>
      </c>
      <c r="Z38" s="70">
        <f t="shared" si="9"/>
        <v>0</v>
      </c>
      <c r="AB38" s="81"/>
    </row>
    <row r="39" spans="1:28" ht="51.75" customHeight="1" x14ac:dyDescent="0.3">
      <c r="A39" s="9" t="s">
        <v>258</v>
      </c>
      <c r="B39" s="10" t="s">
        <v>257</v>
      </c>
      <c r="C39" s="11">
        <v>17000</v>
      </c>
      <c r="D39" s="11">
        <v>17000</v>
      </c>
      <c r="E39" s="11">
        <v>17200</v>
      </c>
      <c r="F39" s="11">
        <v>17000</v>
      </c>
      <c r="G39" s="11">
        <v>17000</v>
      </c>
      <c r="H39" s="11">
        <v>17200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v>17000</v>
      </c>
      <c r="M39" s="11">
        <v>17000</v>
      </c>
      <c r="N39" s="11">
        <v>17200</v>
      </c>
      <c r="O39" s="69">
        <f t="shared" si="6"/>
        <v>0</v>
      </c>
      <c r="P39" s="69">
        <f t="shared" si="6"/>
        <v>0</v>
      </c>
      <c r="Q39" s="69">
        <f t="shared" si="6"/>
        <v>0</v>
      </c>
      <c r="R39" s="11">
        <v>17000</v>
      </c>
      <c r="S39" s="11">
        <v>17000</v>
      </c>
      <c r="T39" s="11">
        <v>17200</v>
      </c>
      <c r="U39" s="69">
        <f t="shared" si="8"/>
        <v>0</v>
      </c>
      <c r="V39" s="69">
        <f t="shared" si="8"/>
        <v>0</v>
      </c>
      <c r="W39" s="69">
        <f t="shared" si="8"/>
        <v>0</v>
      </c>
      <c r="X39" s="69">
        <f t="shared" si="9"/>
        <v>0</v>
      </c>
      <c r="Y39" s="69">
        <f t="shared" si="9"/>
        <v>0</v>
      </c>
      <c r="Z39" s="69">
        <f t="shared" si="9"/>
        <v>0</v>
      </c>
    </row>
    <row r="40" spans="1:28" ht="31.5" customHeight="1" x14ac:dyDescent="0.3">
      <c r="A40" s="9" t="s">
        <v>256</v>
      </c>
      <c r="B40" s="10" t="s">
        <v>255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v>0</v>
      </c>
      <c r="M40" s="11">
        <v>0</v>
      </c>
      <c r="N40" s="11">
        <v>0</v>
      </c>
      <c r="O40" s="69">
        <f t="shared" si="6"/>
        <v>0</v>
      </c>
      <c r="P40" s="69">
        <f t="shared" si="6"/>
        <v>0</v>
      </c>
      <c r="Q40" s="69">
        <f t="shared" si="6"/>
        <v>0</v>
      </c>
      <c r="R40" s="11">
        <v>170</v>
      </c>
      <c r="S40" s="11">
        <v>0</v>
      </c>
      <c r="T40" s="11">
        <v>0</v>
      </c>
      <c r="U40" s="69">
        <f t="shared" si="8"/>
        <v>170</v>
      </c>
      <c r="V40" s="69">
        <f t="shared" si="8"/>
        <v>0</v>
      </c>
      <c r="W40" s="69">
        <f t="shared" si="8"/>
        <v>0</v>
      </c>
      <c r="X40" s="69">
        <f t="shared" si="9"/>
        <v>170</v>
      </c>
      <c r="Y40" s="69">
        <f t="shared" si="9"/>
        <v>0</v>
      </c>
      <c r="Z40" s="69">
        <f t="shared" si="9"/>
        <v>0</v>
      </c>
    </row>
    <row r="41" spans="1:28" ht="84" customHeight="1" x14ac:dyDescent="0.3">
      <c r="A41" s="9" t="s">
        <v>254</v>
      </c>
      <c r="B41" s="10" t="s">
        <v>253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v>0</v>
      </c>
      <c r="M41" s="11">
        <v>0</v>
      </c>
      <c r="N41" s="11"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11">
        <v>12.8</v>
      </c>
      <c r="S41" s="11">
        <v>0</v>
      </c>
      <c r="T41" s="11">
        <v>0</v>
      </c>
      <c r="U41" s="69">
        <f t="shared" si="8"/>
        <v>12.8</v>
      </c>
      <c r="V41" s="69">
        <f t="shared" si="8"/>
        <v>0</v>
      </c>
      <c r="W41" s="69">
        <f t="shared" si="8"/>
        <v>0</v>
      </c>
      <c r="X41" s="69">
        <f t="shared" si="9"/>
        <v>12.8</v>
      </c>
      <c r="Y41" s="69">
        <f t="shared" si="9"/>
        <v>0</v>
      </c>
      <c r="Z41" s="69">
        <f t="shared" si="9"/>
        <v>0</v>
      </c>
    </row>
    <row r="42" spans="1:28" s="7" customFormat="1" ht="32.25" hidden="1" customHeight="1" x14ac:dyDescent="0.3">
      <c r="A42" s="4" t="s">
        <v>252</v>
      </c>
      <c r="B42" s="8" t="s">
        <v>251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f t="shared" si="4"/>
        <v>0</v>
      </c>
      <c r="J42" s="6">
        <f t="shared" si="4"/>
        <v>0</v>
      </c>
      <c r="K42" s="6">
        <f t="shared" si="4"/>
        <v>0</v>
      </c>
      <c r="L42" s="6">
        <v>0</v>
      </c>
      <c r="M42" s="6">
        <v>0</v>
      </c>
      <c r="N42" s="6">
        <v>0</v>
      </c>
      <c r="O42" s="70">
        <f t="shared" si="6"/>
        <v>0</v>
      </c>
      <c r="P42" s="70">
        <f t="shared" si="6"/>
        <v>0</v>
      </c>
      <c r="Q42" s="70">
        <f t="shared" si="6"/>
        <v>0</v>
      </c>
      <c r="R42" s="6">
        <v>0</v>
      </c>
      <c r="S42" s="6">
        <v>0</v>
      </c>
      <c r="T42" s="6">
        <v>0</v>
      </c>
      <c r="U42" s="70">
        <f t="shared" si="8"/>
        <v>0</v>
      </c>
      <c r="V42" s="70">
        <f t="shared" si="8"/>
        <v>0</v>
      </c>
      <c r="W42" s="70">
        <f t="shared" si="8"/>
        <v>0</v>
      </c>
      <c r="X42" s="70">
        <f t="shared" si="9"/>
        <v>0</v>
      </c>
      <c r="Y42" s="70">
        <f t="shared" si="9"/>
        <v>0</v>
      </c>
      <c r="Z42" s="70">
        <f t="shared" si="9"/>
        <v>0</v>
      </c>
      <c r="AB42" s="81"/>
    </row>
    <row r="43" spans="1:28" s="7" customFormat="1" ht="36.75" customHeight="1" x14ac:dyDescent="0.3">
      <c r="A43" s="4" t="s">
        <v>250</v>
      </c>
      <c r="B43" s="8" t="s">
        <v>249</v>
      </c>
      <c r="C43" s="6">
        <f t="shared" ref="C43:H43" si="35">C44+C45+C51+C52+C55</f>
        <v>101197.015</v>
      </c>
      <c r="D43" s="6">
        <f t="shared" si="35"/>
        <v>94424.586699999985</v>
      </c>
      <c r="E43" s="6">
        <f t="shared" si="35"/>
        <v>88783.9</v>
      </c>
      <c r="F43" s="6">
        <f t="shared" si="35"/>
        <v>101197.015</v>
      </c>
      <c r="G43" s="6">
        <f t="shared" si="35"/>
        <v>94424.586699999985</v>
      </c>
      <c r="H43" s="6">
        <f t="shared" si="35"/>
        <v>88783.9</v>
      </c>
      <c r="I43" s="6">
        <f t="shared" si="4"/>
        <v>0</v>
      </c>
      <c r="J43" s="6">
        <f t="shared" si="4"/>
        <v>0</v>
      </c>
      <c r="K43" s="6">
        <f t="shared" si="4"/>
        <v>0</v>
      </c>
      <c r="L43" s="6">
        <f t="shared" ref="L43:N43" si="36">L44+L45+L51+L52+L55</f>
        <v>101197.015</v>
      </c>
      <c r="M43" s="6">
        <f t="shared" si="36"/>
        <v>94424.586699999985</v>
      </c>
      <c r="N43" s="6">
        <f t="shared" si="36"/>
        <v>88783.9</v>
      </c>
      <c r="O43" s="70">
        <f t="shared" si="6"/>
        <v>0</v>
      </c>
      <c r="P43" s="70">
        <f t="shared" si="6"/>
        <v>0</v>
      </c>
      <c r="Q43" s="70">
        <f t="shared" si="6"/>
        <v>0</v>
      </c>
      <c r="R43" s="6">
        <f t="shared" ref="R43:T43" si="37">R44+R45+R51+R52+R55</f>
        <v>119704.98033000001</v>
      </c>
      <c r="S43" s="6">
        <f t="shared" si="37"/>
        <v>94424.586699999985</v>
      </c>
      <c r="T43" s="6">
        <f t="shared" si="37"/>
        <v>88783.9</v>
      </c>
      <c r="U43" s="70">
        <f t="shared" si="8"/>
        <v>18507.965330000006</v>
      </c>
      <c r="V43" s="70">
        <f t="shared" si="8"/>
        <v>0</v>
      </c>
      <c r="W43" s="70">
        <f t="shared" si="8"/>
        <v>0</v>
      </c>
      <c r="X43" s="70">
        <f t="shared" si="9"/>
        <v>18507.965330000006</v>
      </c>
      <c r="Y43" s="70">
        <f t="shared" si="9"/>
        <v>0</v>
      </c>
      <c r="Z43" s="70">
        <f t="shared" si="9"/>
        <v>0</v>
      </c>
      <c r="AB43" s="81"/>
    </row>
    <row r="44" spans="1:28" ht="21" hidden="1" customHeight="1" x14ac:dyDescent="0.3">
      <c r="A44" s="9" t="s">
        <v>248</v>
      </c>
      <c r="B44" s="10" t="s">
        <v>247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f t="shared" si="4"/>
        <v>0</v>
      </c>
      <c r="J44" s="11">
        <f t="shared" si="4"/>
        <v>0</v>
      </c>
      <c r="K44" s="11">
        <f t="shared" si="4"/>
        <v>0</v>
      </c>
      <c r="L44" s="11">
        <v>0</v>
      </c>
      <c r="M44" s="11">
        <v>0</v>
      </c>
      <c r="N44" s="11">
        <v>0</v>
      </c>
      <c r="O44" s="69">
        <f t="shared" si="6"/>
        <v>0</v>
      </c>
      <c r="P44" s="69">
        <f t="shared" si="6"/>
        <v>0</v>
      </c>
      <c r="Q44" s="69">
        <f t="shared" si="6"/>
        <v>0</v>
      </c>
      <c r="R44" s="11">
        <v>0</v>
      </c>
      <c r="S44" s="11">
        <v>0</v>
      </c>
      <c r="T44" s="11">
        <v>0</v>
      </c>
      <c r="U44" s="69">
        <f t="shared" si="8"/>
        <v>0</v>
      </c>
      <c r="V44" s="69">
        <f t="shared" si="8"/>
        <v>0</v>
      </c>
      <c r="W44" s="69">
        <f t="shared" si="8"/>
        <v>0</v>
      </c>
      <c r="X44" s="69">
        <f t="shared" si="9"/>
        <v>0</v>
      </c>
      <c r="Y44" s="69">
        <f t="shared" si="9"/>
        <v>0</v>
      </c>
      <c r="Z44" s="69">
        <f t="shared" si="9"/>
        <v>0</v>
      </c>
    </row>
    <row r="45" spans="1:28" ht="81.75" customHeight="1" x14ac:dyDescent="0.3">
      <c r="A45" s="9" t="s">
        <v>246</v>
      </c>
      <c r="B45" s="18" t="s">
        <v>245</v>
      </c>
      <c r="C45" s="11">
        <f t="shared" ref="C45:H45" si="38">SUM(C46:C50)</f>
        <v>80527.399999999994</v>
      </c>
      <c r="D45" s="11">
        <f t="shared" si="38"/>
        <v>74618.999999999985</v>
      </c>
      <c r="E45" s="11">
        <f t="shared" si="38"/>
        <v>68978.399999999994</v>
      </c>
      <c r="F45" s="11">
        <f t="shared" si="38"/>
        <v>80527.399999999994</v>
      </c>
      <c r="G45" s="11">
        <f t="shared" si="38"/>
        <v>74618.999999999985</v>
      </c>
      <c r="H45" s="11">
        <f t="shared" si="38"/>
        <v>68978.399999999994</v>
      </c>
      <c r="I45" s="11">
        <f t="shared" si="4"/>
        <v>0</v>
      </c>
      <c r="J45" s="11">
        <f t="shared" si="4"/>
        <v>0</v>
      </c>
      <c r="K45" s="11">
        <f t="shared" si="4"/>
        <v>0</v>
      </c>
      <c r="L45" s="11">
        <f t="shared" ref="L45:N45" si="39">SUM(L46:L50)</f>
        <v>80527.399999999994</v>
      </c>
      <c r="M45" s="11">
        <f t="shared" si="39"/>
        <v>74618.999999999985</v>
      </c>
      <c r="N45" s="11">
        <f t="shared" si="39"/>
        <v>68978.399999999994</v>
      </c>
      <c r="O45" s="69">
        <f t="shared" si="6"/>
        <v>0</v>
      </c>
      <c r="P45" s="69">
        <f t="shared" si="6"/>
        <v>0</v>
      </c>
      <c r="Q45" s="69">
        <f t="shared" si="6"/>
        <v>0</v>
      </c>
      <c r="R45" s="11">
        <f t="shared" ref="R45:T45" si="40">SUM(R46:R50)</f>
        <v>95353.755310000008</v>
      </c>
      <c r="S45" s="11">
        <f t="shared" si="40"/>
        <v>74618.999999999985</v>
      </c>
      <c r="T45" s="11">
        <f t="shared" si="40"/>
        <v>68978.399999999994</v>
      </c>
      <c r="U45" s="69">
        <f t="shared" si="8"/>
        <v>14826.355310000014</v>
      </c>
      <c r="V45" s="69">
        <f t="shared" si="8"/>
        <v>0</v>
      </c>
      <c r="W45" s="69">
        <f t="shared" si="8"/>
        <v>0</v>
      </c>
      <c r="X45" s="69">
        <f t="shared" si="9"/>
        <v>14826.355310000014</v>
      </c>
      <c r="Y45" s="69">
        <f t="shared" si="9"/>
        <v>0</v>
      </c>
      <c r="Z45" s="69">
        <f t="shared" si="9"/>
        <v>0</v>
      </c>
    </row>
    <row r="46" spans="1:28" ht="83.25" customHeight="1" x14ac:dyDescent="0.3">
      <c r="A46" s="9" t="s">
        <v>244</v>
      </c>
      <c r="B46" s="19" t="s">
        <v>243</v>
      </c>
      <c r="C46" s="11">
        <v>70990.600000000006</v>
      </c>
      <c r="D46" s="11">
        <v>65130</v>
      </c>
      <c r="E46" s="11">
        <v>65130</v>
      </c>
      <c r="F46" s="11">
        <v>70990.600000000006</v>
      </c>
      <c r="G46" s="11">
        <v>65130</v>
      </c>
      <c r="H46" s="11">
        <v>65130</v>
      </c>
      <c r="I46" s="11">
        <f t="shared" si="4"/>
        <v>0</v>
      </c>
      <c r="J46" s="11">
        <f t="shared" si="4"/>
        <v>0</v>
      </c>
      <c r="K46" s="11">
        <f t="shared" si="4"/>
        <v>0</v>
      </c>
      <c r="L46" s="11">
        <v>70990.600000000006</v>
      </c>
      <c r="M46" s="11">
        <v>65130</v>
      </c>
      <c r="N46" s="11">
        <v>65130</v>
      </c>
      <c r="O46" s="69">
        <f t="shared" si="6"/>
        <v>0</v>
      </c>
      <c r="P46" s="69">
        <f t="shared" si="6"/>
        <v>0</v>
      </c>
      <c r="Q46" s="69">
        <f t="shared" si="6"/>
        <v>0</v>
      </c>
      <c r="R46" s="11">
        <v>82559</v>
      </c>
      <c r="S46" s="11">
        <v>65130</v>
      </c>
      <c r="T46" s="11">
        <v>65130</v>
      </c>
      <c r="U46" s="69">
        <f t="shared" si="8"/>
        <v>11568.399999999994</v>
      </c>
      <c r="V46" s="69">
        <f t="shared" si="8"/>
        <v>0</v>
      </c>
      <c r="W46" s="69">
        <f t="shared" si="8"/>
        <v>0</v>
      </c>
      <c r="X46" s="69">
        <f t="shared" si="9"/>
        <v>11568.399999999994</v>
      </c>
      <c r="Y46" s="69">
        <f t="shared" si="9"/>
        <v>0</v>
      </c>
      <c r="Z46" s="69">
        <f t="shared" si="9"/>
        <v>0</v>
      </c>
    </row>
    <row r="47" spans="1:28" ht="83.25" customHeight="1" x14ac:dyDescent="0.3">
      <c r="A47" s="9" t="s">
        <v>242</v>
      </c>
      <c r="B47" s="19" t="s">
        <v>241</v>
      </c>
      <c r="C47" s="11">
        <v>5913.7</v>
      </c>
      <c r="D47" s="11">
        <v>5865.9</v>
      </c>
      <c r="E47" s="11">
        <v>225.3</v>
      </c>
      <c r="F47" s="11">
        <v>5913.7</v>
      </c>
      <c r="G47" s="11">
        <v>5865.9</v>
      </c>
      <c r="H47" s="11">
        <v>225.3</v>
      </c>
      <c r="I47" s="11">
        <f t="shared" si="4"/>
        <v>0</v>
      </c>
      <c r="J47" s="11">
        <f t="shared" si="4"/>
        <v>0</v>
      </c>
      <c r="K47" s="11">
        <f t="shared" si="4"/>
        <v>0</v>
      </c>
      <c r="L47" s="11">
        <v>5913.7</v>
      </c>
      <c r="M47" s="11">
        <v>5865.9</v>
      </c>
      <c r="N47" s="11">
        <v>225.3</v>
      </c>
      <c r="O47" s="69">
        <f t="shared" si="6"/>
        <v>0</v>
      </c>
      <c r="P47" s="69">
        <f t="shared" si="6"/>
        <v>0</v>
      </c>
      <c r="Q47" s="69">
        <f t="shared" si="6"/>
        <v>0</v>
      </c>
      <c r="R47" s="11">
        <v>8639.5</v>
      </c>
      <c r="S47" s="11">
        <v>5865.9</v>
      </c>
      <c r="T47" s="11">
        <v>225.3</v>
      </c>
      <c r="U47" s="69">
        <f t="shared" si="8"/>
        <v>2725.8</v>
      </c>
      <c r="V47" s="69">
        <f t="shared" si="8"/>
        <v>0</v>
      </c>
      <c r="W47" s="69">
        <f t="shared" si="8"/>
        <v>0</v>
      </c>
      <c r="X47" s="69">
        <f t="shared" si="9"/>
        <v>2725.8</v>
      </c>
      <c r="Y47" s="69">
        <f t="shared" si="9"/>
        <v>0</v>
      </c>
      <c r="Z47" s="69">
        <f t="shared" si="9"/>
        <v>0</v>
      </c>
    </row>
    <row r="48" spans="1:28" ht="63.75" customHeight="1" x14ac:dyDescent="0.3">
      <c r="A48" s="9" t="s">
        <v>240</v>
      </c>
      <c r="B48" s="19" t="s">
        <v>239</v>
      </c>
      <c r="C48" s="11">
        <v>2281.4</v>
      </c>
      <c r="D48" s="11">
        <v>2281.4</v>
      </c>
      <c r="E48" s="11">
        <v>2281.4</v>
      </c>
      <c r="F48" s="11">
        <v>2281.4</v>
      </c>
      <c r="G48" s="11">
        <v>2281.4</v>
      </c>
      <c r="H48" s="11">
        <v>2281.4</v>
      </c>
      <c r="I48" s="11">
        <f t="shared" si="4"/>
        <v>0</v>
      </c>
      <c r="J48" s="11">
        <f t="shared" si="4"/>
        <v>0</v>
      </c>
      <c r="K48" s="11">
        <f t="shared" si="4"/>
        <v>0</v>
      </c>
      <c r="L48" s="11">
        <v>2281.4</v>
      </c>
      <c r="M48" s="11">
        <v>2281.4</v>
      </c>
      <c r="N48" s="11">
        <v>2281.4</v>
      </c>
      <c r="O48" s="69">
        <f t="shared" si="6"/>
        <v>0</v>
      </c>
      <c r="P48" s="69">
        <f t="shared" si="6"/>
        <v>0</v>
      </c>
      <c r="Q48" s="69">
        <f t="shared" si="6"/>
        <v>0</v>
      </c>
      <c r="R48" s="11">
        <v>1860.8</v>
      </c>
      <c r="S48" s="11">
        <v>2281.4</v>
      </c>
      <c r="T48" s="11">
        <v>2281.4</v>
      </c>
      <c r="U48" s="69">
        <f t="shared" si="8"/>
        <v>-420.60000000000014</v>
      </c>
      <c r="V48" s="69">
        <f t="shared" si="8"/>
        <v>0</v>
      </c>
      <c r="W48" s="69">
        <f t="shared" si="8"/>
        <v>0</v>
      </c>
      <c r="X48" s="69">
        <f t="shared" si="9"/>
        <v>-420.60000000000014</v>
      </c>
      <c r="Y48" s="69">
        <f t="shared" si="9"/>
        <v>0</v>
      </c>
      <c r="Z48" s="69">
        <f t="shared" si="9"/>
        <v>0</v>
      </c>
    </row>
    <row r="49" spans="1:28" ht="38.25" customHeight="1" x14ac:dyDescent="0.3">
      <c r="A49" s="20" t="s">
        <v>238</v>
      </c>
      <c r="B49" s="19" t="s">
        <v>237</v>
      </c>
      <c r="C49" s="11">
        <v>1341.7</v>
      </c>
      <c r="D49" s="11">
        <v>1341.7</v>
      </c>
      <c r="E49" s="11">
        <v>1341.7</v>
      </c>
      <c r="F49" s="11">
        <v>1341.7</v>
      </c>
      <c r="G49" s="11">
        <v>1341.7</v>
      </c>
      <c r="H49" s="11">
        <v>1341.7</v>
      </c>
      <c r="I49" s="11">
        <f t="shared" si="4"/>
        <v>0</v>
      </c>
      <c r="J49" s="11">
        <f t="shared" si="4"/>
        <v>0</v>
      </c>
      <c r="K49" s="11">
        <f t="shared" si="4"/>
        <v>0</v>
      </c>
      <c r="L49" s="11">
        <v>1341.7</v>
      </c>
      <c r="M49" s="11">
        <v>1341.7</v>
      </c>
      <c r="N49" s="11">
        <v>1341.7</v>
      </c>
      <c r="O49" s="69">
        <f t="shared" si="6"/>
        <v>0</v>
      </c>
      <c r="P49" s="69">
        <f t="shared" si="6"/>
        <v>0</v>
      </c>
      <c r="Q49" s="69">
        <f t="shared" si="6"/>
        <v>0</v>
      </c>
      <c r="R49" s="11">
        <v>2272</v>
      </c>
      <c r="S49" s="11">
        <v>1341.7</v>
      </c>
      <c r="T49" s="11">
        <v>1341.7</v>
      </c>
      <c r="U49" s="69">
        <f t="shared" si="8"/>
        <v>930.3</v>
      </c>
      <c r="V49" s="69">
        <f t="shared" si="8"/>
        <v>0</v>
      </c>
      <c r="W49" s="69">
        <f t="shared" si="8"/>
        <v>0</v>
      </c>
      <c r="X49" s="69">
        <f t="shared" si="9"/>
        <v>930.3</v>
      </c>
      <c r="Y49" s="69">
        <f t="shared" si="9"/>
        <v>0</v>
      </c>
      <c r="Z49" s="69">
        <f t="shared" si="9"/>
        <v>0</v>
      </c>
    </row>
    <row r="50" spans="1:28" ht="112.5" customHeight="1" x14ac:dyDescent="0.3">
      <c r="A50" s="20" t="s">
        <v>236</v>
      </c>
      <c r="B50" s="19" t="s">
        <v>235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f t="shared" si="4"/>
        <v>0</v>
      </c>
      <c r="J50" s="11">
        <f t="shared" si="4"/>
        <v>0</v>
      </c>
      <c r="K50" s="11">
        <f t="shared" si="4"/>
        <v>0</v>
      </c>
      <c r="L50" s="11">
        <v>0</v>
      </c>
      <c r="M50" s="11">
        <v>0</v>
      </c>
      <c r="N50" s="11">
        <v>0</v>
      </c>
      <c r="O50" s="69">
        <f t="shared" si="6"/>
        <v>0</v>
      </c>
      <c r="P50" s="69">
        <f t="shared" si="6"/>
        <v>0</v>
      </c>
      <c r="Q50" s="69">
        <f t="shared" si="6"/>
        <v>0</v>
      </c>
      <c r="R50" s="11">
        <v>22.455310000000001</v>
      </c>
      <c r="S50" s="11">
        <v>0</v>
      </c>
      <c r="T50" s="11">
        <v>0</v>
      </c>
      <c r="U50" s="69">
        <f t="shared" si="8"/>
        <v>22.455310000000001</v>
      </c>
      <c r="V50" s="69">
        <f t="shared" si="8"/>
        <v>0</v>
      </c>
      <c r="W50" s="69">
        <f t="shared" si="8"/>
        <v>0</v>
      </c>
      <c r="X50" s="69">
        <f t="shared" si="9"/>
        <v>22.455310000000001</v>
      </c>
      <c r="Y50" s="69">
        <f t="shared" si="9"/>
        <v>0</v>
      </c>
      <c r="Z50" s="69">
        <f t="shared" si="9"/>
        <v>0</v>
      </c>
    </row>
    <row r="51" spans="1:28" ht="54" customHeight="1" x14ac:dyDescent="0.3">
      <c r="A51" s="9" t="s">
        <v>234</v>
      </c>
      <c r="B51" s="10" t="s">
        <v>233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f t="shared" si="4"/>
        <v>0</v>
      </c>
      <c r="J51" s="11">
        <f t="shared" si="4"/>
        <v>0</v>
      </c>
      <c r="K51" s="11">
        <f t="shared" si="4"/>
        <v>0</v>
      </c>
      <c r="L51" s="11">
        <v>0</v>
      </c>
      <c r="M51" s="11">
        <v>0</v>
      </c>
      <c r="N51" s="11">
        <v>0</v>
      </c>
      <c r="O51" s="69">
        <f t="shared" si="6"/>
        <v>0</v>
      </c>
      <c r="P51" s="69">
        <f t="shared" si="6"/>
        <v>0</v>
      </c>
      <c r="Q51" s="69">
        <f t="shared" si="6"/>
        <v>0</v>
      </c>
      <c r="R51" s="11">
        <v>23.331320000000002</v>
      </c>
      <c r="S51" s="11">
        <v>0</v>
      </c>
      <c r="T51" s="11">
        <v>0</v>
      </c>
      <c r="U51" s="69">
        <f t="shared" si="8"/>
        <v>23.331320000000002</v>
      </c>
      <c r="V51" s="69">
        <f t="shared" si="8"/>
        <v>0</v>
      </c>
      <c r="W51" s="69">
        <f t="shared" si="8"/>
        <v>0</v>
      </c>
      <c r="X51" s="69">
        <f t="shared" si="9"/>
        <v>23.331320000000002</v>
      </c>
      <c r="Y51" s="69">
        <f t="shared" si="9"/>
        <v>0</v>
      </c>
      <c r="Z51" s="69">
        <f t="shared" si="9"/>
        <v>0</v>
      </c>
    </row>
    <row r="52" spans="1:28" ht="80.25" customHeight="1" x14ac:dyDescent="0.3">
      <c r="A52" s="9" t="s">
        <v>231</v>
      </c>
      <c r="B52" s="10" t="s">
        <v>232</v>
      </c>
      <c r="C52" s="11">
        <f t="shared" ref="C52:H52" si="41">SUM(C53:C54)</f>
        <v>17200</v>
      </c>
      <c r="D52" s="11">
        <f t="shared" si="41"/>
        <v>17000</v>
      </c>
      <c r="E52" s="11">
        <f t="shared" si="41"/>
        <v>17000</v>
      </c>
      <c r="F52" s="11">
        <f t="shared" si="41"/>
        <v>17200</v>
      </c>
      <c r="G52" s="11">
        <f t="shared" si="41"/>
        <v>17000</v>
      </c>
      <c r="H52" s="11">
        <f t="shared" si="41"/>
        <v>17000</v>
      </c>
      <c r="I52" s="11">
        <f t="shared" si="4"/>
        <v>0</v>
      </c>
      <c r="J52" s="11">
        <f t="shared" si="4"/>
        <v>0</v>
      </c>
      <c r="K52" s="11">
        <f t="shared" si="4"/>
        <v>0</v>
      </c>
      <c r="L52" s="11">
        <f t="shared" ref="L52:N52" si="42">SUM(L53:L54)</f>
        <v>17200</v>
      </c>
      <c r="M52" s="11">
        <f t="shared" si="42"/>
        <v>17000</v>
      </c>
      <c r="N52" s="11">
        <f t="shared" si="42"/>
        <v>17000</v>
      </c>
      <c r="O52" s="69">
        <f t="shared" si="6"/>
        <v>0</v>
      </c>
      <c r="P52" s="69">
        <f t="shared" si="6"/>
        <v>0</v>
      </c>
      <c r="Q52" s="69">
        <f t="shared" si="6"/>
        <v>0</v>
      </c>
      <c r="R52" s="11">
        <f t="shared" ref="R52:T52" si="43">SUM(R53:R54)</f>
        <v>18920</v>
      </c>
      <c r="S52" s="11">
        <f t="shared" si="43"/>
        <v>17000</v>
      </c>
      <c r="T52" s="11">
        <f t="shared" si="43"/>
        <v>17000</v>
      </c>
      <c r="U52" s="69">
        <f t="shared" si="8"/>
        <v>1720</v>
      </c>
      <c r="V52" s="69">
        <f t="shared" si="8"/>
        <v>0</v>
      </c>
      <c r="W52" s="69">
        <f t="shared" si="8"/>
        <v>0</v>
      </c>
      <c r="X52" s="69">
        <f t="shared" si="9"/>
        <v>1720</v>
      </c>
      <c r="Y52" s="69">
        <f t="shared" si="9"/>
        <v>0</v>
      </c>
      <c r="Z52" s="69">
        <f t="shared" si="9"/>
        <v>0</v>
      </c>
    </row>
    <row r="53" spans="1:28" s="15" customFormat="1" ht="38.25" hidden="1" customHeight="1" x14ac:dyDescent="0.3">
      <c r="A53" s="12" t="s">
        <v>231</v>
      </c>
      <c r="B53" s="13" t="s">
        <v>230</v>
      </c>
      <c r="C53" s="14">
        <v>17200</v>
      </c>
      <c r="D53" s="14">
        <v>17000</v>
      </c>
      <c r="E53" s="14">
        <v>17000</v>
      </c>
      <c r="F53" s="14">
        <v>17200</v>
      </c>
      <c r="G53" s="14">
        <v>17000</v>
      </c>
      <c r="H53" s="14">
        <v>17000</v>
      </c>
      <c r="I53" s="14">
        <f t="shared" si="4"/>
        <v>0</v>
      </c>
      <c r="J53" s="14">
        <f t="shared" si="4"/>
        <v>0</v>
      </c>
      <c r="K53" s="14">
        <f t="shared" si="4"/>
        <v>0</v>
      </c>
      <c r="L53" s="14">
        <v>17200</v>
      </c>
      <c r="M53" s="14">
        <v>17000</v>
      </c>
      <c r="N53" s="14">
        <v>17000</v>
      </c>
      <c r="O53" s="46">
        <f t="shared" si="6"/>
        <v>0</v>
      </c>
      <c r="P53" s="46">
        <f t="shared" si="6"/>
        <v>0</v>
      </c>
      <c r="Q53" s="46">
        <f t="shared" si="6"/>
        <v>0</v>
      </c>
      <c r="R53" s="14">
        <v>18500</v>
      </c>
      <c r="S53" s="14">
        <v>17000</v>
      </c>
      <c r="T53" s="14">
        <v>17000</v>
      </c>
      <c r="U53" s="46">
        <f t="shared" si="8"/>
        <v>1300</v>
      </c>
      <c r="V53" s="46">
        <f t="shared" si="8"/>
        <v>0</v>
      </c>
      <c r="W53" s="46">
        <f t="shared" si="8"/>
        <v>0</v>
      </c>
      <c r="X53" s="46">
        <f t="shared" si="9"/>
        <v>1300</v>
      </c>
      <c r="Y53" s="46">
        <f t="shared" si="9"/>
        <v>0</v>
      </c>
      <c r="Z53" s="46">
        <f t="shared" si="9"/>
        <v>0</v>
      </c>
      <c r="AB53" s="81"/>
    </row>
    <row r="54" spans="1:28" s="15" customFormat="1" ht="75" hidden="1" customHeight="1" x14ac:dyDescent="0.3">
      <c r="A54" s="12" t="s">
        <v>229</v>
      </c>
      <c r="B54" s="13" t="s">
        <v>228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f t="shared" si="4"/>
        <v>0</v>
      </c>
      <c r="J54" s="14">
        <f t="shared" si="4"/>
        <v>0</v>
      </c>
      <c r="K54" s="14">
        <f t="shared" si="4"/>
        <v>0</v>
      </c>
      <c r="L54" s="14">
        <v>0</v>
      </c>
      <c r="M54" s="14">
        <v>0</v>
      </c>
      <c r="N54" s="14">
        <v>0</v>
      </c>
      <c r="O54" s="46">
        <f t="shared" si="6"/>
        <v>0</v>
      </c>
      <c r="P54" s="46">
        <f t="shared" si="6"/>
        <v>0</v>
      </c>
      <c r="Q54" s="46">
        <f t="shared" si="6"/>
        <v>0</v>
      </c>
      <c r="R54" s="14">
        <v>420</v>
      </c>
      <c r="S54" s="14">
        <v>0</v>
      </c>
      <c r="T54" s="14">
        <v>0</v>
      </c>
      <c r="U54" s="46">
        <f t="shared" si="8"/>
        <v>420</v>
      </c>
      <c r="V54" s="46">
        <f t="shared" si="8"/>
        <v>0</v>
      </c>
      <c r="W54" s="46">
        <f t="shared" si="8"/>
        <v>0</v>
      </c>
      <c r="X54" s="46">
        <f t="shared" si="9"/>
        <v>420</v>
      </c>
      <c r="Y54" s="46">
        <f t="shared" si="9"/>
        <v>0</v>
      </c>
      <c r="Z54" s="46">
        <f t="shared" si="9"/>
        <v>0</v>
      </c>
      <c r="AB54" s="81"/>
    </row>
    <row r="55" spans="1:28" ht="94.5" customHeight="1" x14ac:dyDescent="0.3">
      <c r="A55" s="9" t="s">
        <v>227</v>
      </c>
      <c r="B55" s="10" t="s">
        <v>226</v>
      </c>
      <c r="C55" s="11">
        <f t="shared" ref="C55:H55" si="44">SUM(C56:C57)</f>
        <v>3469.6149999999998</v>
      </c>
      <c r="D55" s="11">
        <f t="shared" si="44"/>
        <v>2805.5866999999998</v>
      </c>
      <c r="E55" s="11">
        <f t="shared" si="44"/>
        <v>2805.5</v>
      </c>
      <c r="F55" s="11">
        <f t="shared" si="44"/>
        <v>3469.6149999999998</v>
      </c>
      <c r="G55" s="11">
        <f t="shared" si="44"/>
        <v>2805.5866999999998</v>
      </c>
      <c r="H55" s="11">
        <f t="shared" si="44"/>
        <v>2805.5</v>
      </c>
      <c r="I55" s="11">
        <f t="shared" si="4"/>
        <v>0</v>
      </c>
      <c r="J55" s="11">
        <f t="shared" si="4"/>
        <v>0</v>
      </c>
      <c r="K55" s="11">
        <f t="shared" si="4"/>
        <v>0</v>
      </c>
      <c r="L55" s="11">
        <f t="shared" ref="L55:N55" si="45">SUM(L56:L57)</f>
        <v>3469.6149999999998</v>
      </c>
      <c r="M55" s="11">
        <f t="shared" si="45"/>
        <v>2805.5866999999998</v>
      </c>
      <c r="N55" s="11">
        <f t="shared" si="45"/>
        <v>2805.5</v>
      </c>
      <c r="O55" s="69">
        <f t="shared" si="6"/>
        <v>0</v>
      </c>
      <c r="P55" s="69">
        <f t="shared" si="6"/>
        <v>0</v>
      </c>
      <c r="Q55" s="69">
        <f t="shared" si="6"/>
        <v>0</v>
      </c>
      <c r="R55" s="11">
        <f t="shared" ref="R55:T55" si="46">SUM(R56:R57)</f>
        <v>5407.8936999999996</v>
      </c>
      <c r="S55" s="11">
        <f t="shared" si="46"/>
        <v>2805.5866999999998</v>
      </c>
      <c r="T55" s="11">
        <f t="shared" si="46"/>
        <v>2805.5</v>
      </c>
      <c r="U55" s="69">
        <f t="shared" si="8"/>
        <v>1938.2786999999998</v>
      </c>
      <c r="V55" s="69">
        <f t="shared" si="8"/>
        <v>0</v>
      </c>
      <c r="W55" s="69">
        <f t="shared" si="8"/>
        <v>0</v>
      </c>
      <c r="X55" s="69">
        <f t="shared" si="9"/>
        <v>1938.2786999999998</v>
      </c>
      <c r="Y55" s="69">
        <f t="shared" si="9"/>
        <v>0</v>
      </c>
      <c r="Z55" s="69">
        <f t="shared" si="9"/>
        <v>0</v>
      </c>
    </row>
    <row r="56" spans="1:28" s="15" customFormat="1" ht="48" hidden="1" customHeight="1" x14ac:dyDescent="0.3">
      <c r="A56" s="12" t="s">
        <v>225</v>
      </c>
      <c r="B56" s="13" t="s">
        <v>224</v>
      </c>
      <c r="C56" s="14">
        <v>2169.6149999999998</v>
      </c>
      <c r="D56" s="14">
        <v>1505.5867000000001</v>
      </c>
      <c r="E56" s="14">
        <v>1505.5</v>
      </c>
      <c r="F56" s="14">
        <v>2169.6149999999998</v>
      </c>
      <c r="G56" s="14">
        <v>1505.5867000000001</v>
      </c>
      <c r="H56" s="14">
        <v>1505.5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v>2169.6149999999998</v>
      </c>
      <c r="M56" s="14">
        <v>1505.5867000000001</v>
      </c>
      <c r="N56" s="14">
        <v>1505.5</v>
      </c>
      <c r="O56" s="46">
        <f t="shared" si="6"/>
        <v>0</v>
      </c>
      <c r="P56" s="46">
        <f t="shared" si="6"/>
        <v>0</v>
      </c>
      <c r="Q56" s="46">
        <f t="shared" si="6"/>
        <v>0</v>
      </c>
      <c r="R56" s="14">
        <v>2453.1999999999998</v>
      </c>
      <c r="S56" s="14">
        <v>1505.5867000000001</v>
      </c>
      <c r="T56" s="14">
        <v>1505.5</v>
      </c>
      <c r="U56" s="46">
        <f t="shared" si="8"/>
        <v>283.58500000000004</v>
      </c>
      <c r="V56" s="46">
        <f t="shared" si="8"/>
        <v>0</v>
      </c>
      <c r="W56" s="46">
        <f t="shared" si="8"/>
        <v>0</v>
      </c>
      <c r="X56" s="46">
        <f t="shared" si="9"/>
        <v>283.58500000000004</v>
      </c>
      <c r="Y56" s="46">
        <f t="shared" si="9"/>
        <v>0</v>
      </c>
      <c r="Z56" s="46">
        <f t="shared" si="9"/>
        <v>0</v>
      </c>
      <c r="AB56" s="81"/>
    </row>
    <row r="57" spans="1:28" s="15" customFormat="1" ht="48" hidden="1" customHeight="1" x14ac:dyDescent="0.3">
      <c r="A57" s="12" t="s">
        <v>223</v>
      </c>
      <c r="B57" s="13" t="s">
        <v>222</v>
      </c>
      <c r="C57" s="14">
        <v>1300</v>
      </c>
      <c r="D57" s="14">
        <v>1300</v>
      </c>
      <c r="E57" s="14">
        <v>1300</v>
      </c>
      <c r="F57" s="14">
        <v>1300</v>
      </c>
      <c r="G57" s="14">
        <v>1300</v>
      </c>
      <c r="H57" s="14">
        <v>1300</v>
      </c>
      <c r="I57" s="14">
        <f t="shared" si="4"/>
        <v>0</v>
      </c>
      <c r="J57" s="14">
        <f t="shared" si="4"/>
        <v>0</v>
      </c>
      <c r="K57" s="14">
        <f t="shared" si="4"/>
        <v>0</v>
      </c>
      <c r="L57" s="14">
        <v>1300</v>
      </c>
      <c r="M57" s="14">
        <v>1300</v>
      </c>
      <c r="N57" s="14">
        <v>1300</v>
      </c>
      <c r="O57" s="46">
        <f t="shared" si="6"/>
        <v>0</v>
      </c>
      <c r="P57" s="46">
        <f t="shared" si="6"/>
        <v>0</v>
      </c>
      <c r="Q57" s="46">
        <f t="shared" si="6"/>
        <v>0</v>
      </c>
      <c r="R57" s="14">
        <v>2954.6936999999998</v>
      </c>
      <c r="S57" s="14">
        <v>1300</v>
      </c>
      <c r="T57" s="14">
        <v>1300</v>
      </c>
      <c r="U57" s="46">
        <f t="shared" si="8"/>
        <v>1654.6936999999998</v>
      </c>
      <c r="V57" s="46">
        <f t="shared" si="8"/>
        <v>0</v>
      </c>
      <c r="W57" s="46">
        <f t="shared" si="8"/>
        <v>0</v>
      </c>
      <c r="X57" s="46">
        <f t="shared" si="9"/>
        <v>1654.6936999999998</v>
      </c>
      <c r="Y57" s="46">
        <f t="shared" si="9"/>
        <v>0</v>
      </c>
      <c r="Z57" s="46">
        <f t="shared" si="9"/>
        <v>0</v>
      </c>
      <c r="AB57" s="81"/>
    </row>
    <row r="58" spans="1:28" s="7" customFormat="1" ht="24" customHeight="1" x14ac:dyDescent="0.3">
      <c r="A58" s="4" t="s">
        <v>221</v>
      </c>
      <c r="B58" s="8" t="s">
        <v>220</v>
      </c>
      <c r="C58" s="6">
        <f t="shared" ref="C58:H58" si="47">C59</f>
        <v>2003</v>
      </c>
      <c r="D58" s="6">
        <f t="shared" si="47"/>
        <v>2003</v>
      </c>
      <c r="E58" s="6">
        <f t="shared" si="47"/>
        <v>2003</v>
      </c>
      <c r="F58" s="6">
        <f t="shared" si="47"/>
        <v>2003</v>
      </c>
      <c r="G58" s="6">
        <f t="shared" si="47"/>
        <v>2003</v>
      </c>
      <c r="H58" s="6">
        <f t="shared" si="47"/>
        <v>2003</v>
      </c>
      <c r="I58" s="6">
        <f t="shared" si="4"/>
        <v>0</v>
      </c>
      <c r="J58" s="6">
        <f t="shared" si="4"/>
        <v>0</v>
      </c>
      <c r="K58" s="6">
        <f t="shared" si="4"/>
        <v>0</v>
      </c>
      <c r="L58" s="71">
        <f t="shared" ref="L58:N58" si="48">L59</f>
        <v>5203</v>
      </c>
      <c r="M58" s="6">
        <f t="shared" si="48"/>
        <v>2003</v>
      </c>
      <c r="N58" s="6">
        <f t="shared" si="48"/>
        <v>2003</v>
      </c>
      <c r="O58" s="73">
        <f t="shared" si="6"/>
        <v>3200</v>
      </c>
      <c r="P58" s="70">
        <f t="shared" si="6"/>
        <v>0</v>
      </c>
      <c r="Q58" s="70">
        <f t="shared" si="6"/>
        <v>0</v>
      </c>
      <c r="R58" s="6">
        <f t="shared" ref="R58:T58" si="49">R59</f>
        <v>5361.9</v>
      </c>
      <c r="S58" s="6">
        <f t="shared" si="49"/>
        <v>2003</v>
      </c>
      <c r="T58" s="6">
        <f t="shared" si="49"/>
        <v>2003</v>
      </c>
      <c r="U58" s="70">
        <f t="shared" si="8"/>
        <v>158.89999999999964</v>
      </c>
      <c r="V58" s="70">
        <f t="shared" si="8"/>
        <v>0</v>
      </c>
      <c r="W58" s="70">
        <f t="shared" si="8"/>
        <v>0</v>
      </c>
      <c r="X58" s="70">
        <f t="shared" si="9"/>
        <v>3358.8999999999996</v>
      </c>
      <c r="Y58" s="70">
        <f t="shared" si="9"/>
        <v>0</v>
      </c>
      <c r="Z58" s="70">
        <f t="shared" si="9"/>
        <v>0</v>
      </c>
      <c r="AB58" s="81"/>
    </row>
    <row r="59" spans="1:28" ht="24" customHeight="1" x14ac:dyDescent="0.3">
      <c r="A59" s="9" t="s">
        <v>219</v>
      </c>
      <c r="B59" s="10" t="s">
        <v>218</v>
      </c>
      <c r="C59" s="11">
        <f t="shared" ref="C59:H59" si="50">SUM(C60:C63)</f>
        <v>2003</v>
      </c>
      <c r="D59" s="11">
        <f t="shared" si="50"/>
        <v>2003</v>
      </c>
      <c r="E59" s="11">
        <f t="shared" si="50"/>
        <v>2003</v>
      </c>
      <c r="F59" s="11">
        <v>2003</v>
      </c>
      <c r="G59" s="11">
        <f t="shared" si="50"/>
        <v>2003</v>
      </c>
      <c r="H59" s="11">
        <f t="shared" si="50"/>
        <v>2003</v>
      </c>
      <c r="I59" s="11">
        <f t="shared" si="4"/>
        <v>0</v>
      </c>
      <c r="J59" s="11">
        <f t="shared" si="4"/>
        <v>0</v>
      </c>
      <c r="K59" s="11">
        <f t="shared" si="4"/>
        <v>0</v>
      </c>
      <c r="L59" s="11">
        <v>5203</v>
      </c>
      <c r="M59" s="11">
        <f t="shared" ref="M59:N59" si="51">SUM(M60:M63)</f>
        <v>2003</v>
      </c>
      <c r="N59" s="11">
        <f t="shared" si="51"/>
        <v>2003</v>
      </c>
      <c r="O59" s="69">
        <f t="shared" si="6"/>
        <v>3200</v>
      </c>
      <c r="P59" s="69">
        <f t="shared" si="6"/>
        <v>0</v>
      </c>
      <c r="Q59" s="69">
        <f t="shared" si="6"/>
        <v>0</v>
      </c>
      <c r="R59" s="11">
        <f t="shared" ref="R59:T59" si="52">SUM(R60:R63)</f>
        <v>5361.9</v>
      </c>
      <c r="S59" s="11">
        <f t="shared" si="52"/>
        <v>2003</v>
      </c>
      <c r="T59" s="11">
        <f t="shared" si="52"/>
        <v>2003</v>
      </c>
      <c r="U59" s="69">
        <f t="shared" si="8"/>
        <v>158.89999999999964</v>
      </c>
      <c r="V59" s="69">
        <f t="shared" si="8"/>
        <v>0</v>
      </c>
      <c r="W59" s="69">
        <f t="shared" si="8"/>
        <v>0</v>
      </c>
      <c r="X59" s="69">
        <f t="shared" si="9"/>
        <v>3358.8999999999996</v>
      </c>
      <c r="Y59" s="69">
        <f t="shared" si="9"/>
        <v>0</v>
      </c>
      <c r="Z59" s="69">
        <f t="shared" si="9"/>
        <v>0</v>
      </c>
    </row>
    <row r="60" spans="1:28" s="15" customFormat="1" ht="33.75" hidden="1" customHeight="1" x14ac:dyDescent="0.3">
      <c r="A60" s="12" t="s">
        <v>217</v>
      </c>
      <c r="B60" s="13" t="s">
        <v>216</v>
      </c>
      <c r="C60" s="14">
        <v>500</v>
      </c>
      <c r="D60" s="14">
        <v>500</v>
      </c>
      <c r="E60" s="14">
        <v>500</v>
      </c>
      <c r="F60" s="14">
        <v>500</v>
      </c>
      <c r="G60" s="14">
        <v>500</v>
      </c>
      <c r="H60" s="14">
        <v>500</v>
      </c>
      <c r="I60" s="14">
        <f t="shared" si="4"/>
        <v>0</v>
      </c>
      <c r="J60" s="14">
        <f t="shared" si="4"/>
        <v>0</v>
      </c>
      <c r="K60" s="14">
        <f t="shared" si="4"/>
        <v>0</v>
      </c>
      <c r="L60" s="14">
        <v>2263</v>
      </c>
      <c r="M60" s="14">
        <v>500</v>
      </c>
      <c r="N60" s="14">
        <v>500</v>
      </c>
      <c r="O60" s="46">
        <f t="shared" si="6"/>
        <v>1763</v>
      </c>
      <c r="P60" s="46">
        <f t="shared" si="6"/>
        <v>0</v>
      </c>
      <c r="Q60" s="46">
        <f t="shared" si="6"/>
        <v>0</v>
      </c>
      <c r="R60" s="14">
        <v>2300</v>
      </c>
      <c r="S60" s="14">
        <v>500</v>
      </c>
      <c r="T60" s="14">
        <v>500</v>
      </c>
      <c r="U60" s="46">
        <f t="shared" si="8"/>
        <v>37</v>
      </c>
      <c r="V60" s="46">
        <f t="shared" si="8"/>
        <v>0</v>
      </c>
      <c r="W60" s="46">
        <f t="shared" si="8"/>
        <v>0</v>
      </c>
      <c r="X60" s="46">
        <f t="shared" si="9"/>
        <v>1800</v>
      </c>
      <c r="Y60" s="46">
        <f t="shared" si="9"/>
        <v>0</v>
      </c>
      <c r="Z60" s="46">
        <f t="shared" si="9"/>
        <v>0</v>
      </c>
      <c r="AB60" s="81"/>
    </row>
    <row r="61" spans="1:28" s="15" customFormat="1" ht="24" hidden="1" customHeight="1" x14ac:dyDescent="0.3">
      <c r="A61" s="12" t="s">
        <v>215</v>
      </c>
      <c r="B61" s="13" t="s">
        <v>214</v>
      </c>
      <c r="C61" s="14">
        <v>1003</v>
      </c>
      <c r="D61" s="14">
        <v>1003</v>
      </c>
      <c r="E61" s="14">
        <v>1003</v>
      </c>
      <c r="F61" s="14">
        <v>1003</v>
      </c>
      <c r="G61" s="14">
        <v>1003</v>
      </c>
      <c r="H61" s="14">
        <v>1003</v>
      </c>
      <c r="I61" s="14">
        <f t="shared" si="4"/>
        <v>0</v>
      </c>
      <c r="J61" s="14">
        <f t="shared" si="4"/>
        <v>0</v>
      </c>
      <c r="K61" s="14">
        <f t="shared" si="4"/>
        <v>0</v>
      </c>
      <c r="L61" s="14">
        <v>2440</v>
      </c>
      <c r="M61" s="14">
        <v>1003</v>
      </c>
      <c r="N61" s="14">
        <v>1003</v>
      </c>
      <c r="O61" s="46">
        <f t="shared" si="6"/>
        <v>1437</v>
      </c>
      <c r="P61" s="46">
        <f t="shared" si="6"/>
        <v>0</v>
      </c>
      <c r="Q61" s="46">
        <f t="shared" si="6"/>
        <v>0</v>
      </c>
      <c r="R61" s="14">
        <v>2470</v>
      </c>
      <c r="S61" s="14">
        <v>1003</v>
      </c>
      <c r="T61" s="14">
        <v>1003</v>
      </c>
      <c r="U61" s="46">
        <f t="shared" si="8"/>
        <v>30</v>
      </c>
      <c r="V61" s="46">
        <f t="shared" si="8"/>
        <v>0</v>
      </c>
      <c r="W61" s="46">
        <f t="shared" si="8"/>
        <v>0</v>
      </c>
      <c r="X61" s="46">
        <f t="shared" si="9"/>
        <v>1467</v>
      </c>
      <c r="Y61" s="46">
        <f t="shared" si="9"/>
        <v>0</v>
      </c>
      <c r="Z61" s="46">
        <f t="shared" si="9"/>
        <v>0</v>
      </c>
      <c r="AB61" s="81"/>
    </row>
    <row r="62" spans="1:28" s="15" customFormat="1" ht="24" hidden="1" customHeight="1" x14ac:dyDescent="0.3">
      <c r="A62" s="12" t="s">
        <v>213</v>
      </c>
      <c r="B62" s="13" t="s">
        <v>212</v>
      </c>
      <c r="C62" s="14">
        <v>500</v>
      </c>
      <c r="D62" s="14">
        <v>500</v>
      </c>
      <c r="E62" s="14">
        <v>500</v>
      </c>
      <c r="F62" s="14">
        <v>500</v>
      </c>
      <c r="G62" s="14">
        <v>500</v>
      </c>
      <c r="H62" s="14">
        <v>500</v>
      </c>
      <c r="I62" s="14">
        <f t="shared" si="4"/>
        <v>0</v>
      </c>
      <c r="J62" s="14">
        <f t="shared" si="4"/>
        <v>0</v>
      </c>
      <c r="K62" s="14">
        <f t="shared" si="4"/>
        <v>0</v>
      </c>
      <c r="L62" s="14">
        <v>500</v>
      </c>
      <c r="M62" s="14">
        <v>500</v>
      </c>
      <c r="N62" s="14">
        <v>500</v>
      </c>
      <c r="O62" s="46">
        <f t="shared" si="6"/>
        <v>0</v>
      </c>
      <c r="P62" s="46">
        <f t="shared" si="6"/>
        <v>0</v>
      </c>
      <c r="Q62" s="46">
        <f t="shared" si="6"/>
        <v>0</v>
      </c>
      <c r="R62" s="14">
        <v>570</v>
      </c>
      <c r="S62" s="14">
        <v>500</v>
      </c>
      <c r="T62" s="14">
        <v>500</v>
      </c>
      <c r="U62" s="46">
        <f t="shared" si="8"/>
        <v>70</v>
      </c>
      <c r="V62" s="46">
        <f t="shared" si="8"/>
        <v>0</v>
      </c>
      <c r="W62" s="46">
        <f t="shared" si="8"/>
        <v>0</v>
      </c>
      <c r="X62" s="46">
        <f t="shared" si="9"/>
        <v>70</v>
      </c>
      <c r="Y62" s="46">
        <f t="shared" si="9"/>
        <v>0</v>
      </c>
      <c r="Z62" s="46">
        <f t="shared" si="9"/>
        <v>0</v>
      </c>
      <c r="AB62" s="81"/>
    </row>
    <row r="63" spans="1:28" s="15" customFormat="1" ht="24" hidden="1" customHeight="1" x14ac:dyDescent="0.3">
      <c r="A63" s="12" t="s">
        <v>211</v>
      </c>
      <c r="B63" s="13" t="s">
        <v>210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f t="shared" si="4"/>
        <v>0</v>
      </c>
      <c r="J63" s="14">
        <f t="shared" si="4"/>
        <v>0</v>
      </c>
      <c r="K63" s="14">
        <f t="shared" si="4"/>
        <v>0</v>
      </c>
      <c r="L63" s="14">
        <v>0</v>
      </c>
      <c r="M63" s="14">
        <v>0</v>
      </c>
      <c r="N63" s="14">
        <v>0</v>
      </c>
      <c r="O63" s="46">
        <f t="shared" si="6"/>
        <v>0</v>
      </c>
      <c r="P63" s="46">
        <f t="shared" si="6"/>
        <v>0</v>
      </c>
      <c r="Q63" s="46">
        <f t="shared" si="6"/>
        <v>0</v>
      </c>
      <c r="R63" s="14">
        <v>21.9</v>
      </c>
      <c r="S63" s="14">
        <v>0</v>
      </c>
      <c r="T63" s="14">
        <v>0</v>
      </c>
      <c r="U63" s="46">
        <f t="shared" si="8"/>
        <v>21.9</v>
      </c>
      <c r="V63" s="46">
        <f t="shared" si="8"/>
        <v>0</v>
      </c>
      <c r="W63" s="46">
        <f t="shared" si="8"/>
        <v>0</v>
      </c>
      <c r="X63" s="46">
        <f t="shared" si="9"/>
        <v>21.9</v>
      </c>
      <c r="Y63" s="46">
        <f t="shared" si="9"/>
        <v>0</v>
      </c>
      <c r="Z63" s="46">
        <f t="shared" si="9"/>
        <v>0</v>
      </c>
      <c r="AB63" s="81"/>
    </row>
    <row r="64" spans="1:28" s="15" customFormat="1" ht="52.5" hidden="1" customHeight="1" x14ac:dyDescent="0.3">
      <c r="A64" s="12" t="s">
        <v>348</v>
      </c>
      <c r="B64" s="13" t="s">
        <v>347</v>
      </c>
      <c r="C64" s="14"/>
      <c r="D64" s="14"/>
      <c r="E64" s="14"/>
      <c r="F64" s="14">
        <v>0</v>
      </c>
      <c r="G64" s="14"/>
      <c r="H64" s="14"/>
      <c r="I64" s="14">
        <f t="shared" si="4"/>
        <v>0</v>
      </c>
      <c r="J64" s="14"/>
      <c r="K64" s="14"/>
      <c r="L64" s="14"/>
      <c r="M64" s="14"/>
      <c r="N64" s="14"/>
      <c r="O64" s="46"/>
      <c r="P64" s="46"/>
      <c r="Q64" s="46"/>
      <c r="R64" s="14">
        <v>0</v>
      </c>
      <c r="S64" s="14"/>
      <c r="T64" s="14"/>
      <c r="U64" s="46">
        <f t="shared" ref="U64" si="53">R64-L64</f>
        <v>0</v>
      </c>
      <c r="V64" s="46">
        <f t="shared" ref="V64" si="54">S64-M64</f>
        <v>0</v>
      </c>
      <c r="W64" s="46">
        <f t="shared" ref="W64" si="55">T64-N64</f>
        <v>0</v>
      </c>
      <c r="X64" s="46">
        <f t="shared" si="9"/>
        <v>0</v>
      </c>
      <c r="Y64" s="46">
        <f t="shared" si="9"/>
        <v>0</v>
      </c>
      <c r="Z64" s="46">
        <f t="shared" si="9"/>
        <v>0</v>
      </c>
      <c r="AB64" s="81"/>
    </row>
    <row r="65" spans="1:28" s="7" customFormat="1" ht="33.75" customHeight="1" x14ac:dyDescent="0.3">
      <c r="A65" s="4" t="s">
        <v>209</v>
      </c>
      <c r="B65" s="8" t="s">
        <v>208</v>
      </c>
      <c r="C65" s="6">
        <f t="shared" ref="C65:H65" si="56">C66+C67+C71+C72</f>
        <v>137197.965</v>
      </c>
      <c r="D65" s="6">
        <f t="shared" si="56"/>
        <v>136997.965</v>
      </c>
      <c r="E65" s="6">
        <f t="shared" si="56"/>
        <v>136997.965</v>
      </c>
      <c r="F65" s="6">
        <f t="shared" si="56"/>
        <v>137197.965</v>
      </c>
      <c r="G65" s="6">
        <f t="shared" si="56"/>
        <v>136997.965</v>
      </c>
      <c r="H65" s="6">
        <f t="shared" si="56"/>
        <v>136997.965</v>
      </c>
      <c r="I65" s="6">
        <f t="shared" si="4"/>
        <v>0</v>
      </c>
      <c r="J65" s="6">
        <f t="shared" si="4"/>
        <v>0</v>
      </c>
      <c r="K65" s="6">
        <f t="shared" si="4"/>
        <v>0</v>
      </c>
      <c r="L65" s="71">
        <f t="shared" ref="L65:N65" si="57">L66+L67+L71+L72</f>
        <v>187697.965</v>
      </c>
      <c r="M65" s="6">
        <f t="shared" si="57"/>
        <v>136997.965</v>
      </c>
      <c r="N65" s="6">
        <f t="shared" si="57"/>
        <v>136997.965</v>
      </c>
      <c r="O65" s="73">
        <f t="shared" si="6"/>
        <v>50500</v>
      </c>
      <c r="P65" s="70">
        <f t="shared" si="6"/>
        <v>0</v>
      </c>
      <c r="Q65" s="70">
        <f t="shared" si="6"/>
        <v>0</v>
      </c>
      <c r="R65" s="6">
        <f t="shared" ref="R65:T65" si="58">R66+R67+R71+R72</f>
        <v>194320.49</v>
      </c>
      <c r="S65" s="6">
        <f t="shared" si="58"/>
        <v>136997.965</v>
      </c>
      <c r="T65" s="6">
        <f t="shared" si="58"/>
        <v>136997.965</v>
      </c>
      <c r="U65" s="70">
        <f t="shared" ref="U65:W132" si="59">R65-L65</f>
        <v>6622.5249999999942</v>
      </c>
      <c r="V65" s="70">
        <f t="shared" si="59"/>
        <v>0</v>
      </c>
      <c r="W65" s="70">
        <f t="shared" si="59"/>
        <v>0</v>
      </c>
      <c r="X65" s="70">
        <f t="shared" si="9"/>
        <v>57122.524999999994</v>
      </c>
      <c r="Y65" s="70">
        <f t="shared" si="9"/>
        <v>0</v>
      </c>
      <c r="Z65" s="70">
        <f t="shared" si="9"/>
        <v>0</v>
      </c>
      <c r="AB65" s="81"/>
    </row>
    <row r="66" spans="1:28" ht="52.5" customHeight="1" x14ac:dyDescent="0.3">
      <c r="A66" s="9" t="s">
        <v>207</v>
      </c>
      <c r="B66" s="10" t="s">
        <v>206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f t="shared" si="4"/>
        <v>0</v>
      </c>
      <c r="J66" s="11">
        <f t="shared" si="4"/>
        <v>0</v>
      </c>
      <c r="K66" s="11">
        <f t="shared" si="4"/>
        <v>0</v>
      </c>
      <c r="L66" s="11">
        <v>0</v>
      </c>
      <c r="M66" s="11">
        <v>0</v>
      </c>
      <c r="N66" s="11">
        <v>0</v>
      </c>
      <c r="O66" s="69">
        <f t="shared" si="6"/>
        <v>0</v>
      </c>
      <c r="P66" s="69">
        <f t="shared" si="6"/>
        <v>0</v>
      </c>
      <c r="Q66" s="69">
        <f t="shared" si="6"/>
        <v>0</v>
      </c>
      <c r="R66" s="11">
        <v>5.6820000000000004</v>
      </c>
      <c r="S66" s="11">
        <v>0</v>
      </c>
      <c r="T66" s="11">
        <v>0</v>
      </c>
      <c r="U66" s="69">
        <f t="shared" si="59"/>
        <v>5.6820000000000004</v>
      </c>
      <c r="V66" s="69">
        <f t="shared" si="59"/>
        <v>0</v>
      </c>
      <c r="W66" s="69">
        <f t="shared" si="59"/>
        <v>0</v>
      </c>
      <c r="X66" s="69">
        <f t="shared" si="9"/>
        <v>5.6820000000000004</v>
      </c>
      <c r="Y66" s="69">
        <f t="shared" si="9"/>
        <v>0</v>
      </c>
      <c r="Z66" s="69">
        <f t="shared" si="9"/>
        <v>0</v>
      </c>
    </row>
    <row r="67" spans="1:28" ht="36" customHeight="1" x14ac:dyDescent="0.3">
      <c r="A67" s="9" t="s">
        <v>202</v>
      </c>
      <c r="B67" s="10" t="s">
        <v>205</v>
      </c>
      <c r="C67" s="11">
        <f t="shared" ref="C67:H67" si="60">SUM(C68:C70)</f>
        <v>3513</v>
      </c>
      <c r="D67" s="11">
        <f t="shared" si="60"/>
        <v>3313</v>
      </c>
      <c r="E67" s="11">
        <f t="shared" si="60"/>
        <v>3313</v>
      </c>
      <c r="F67" s="11">
        <f t="shared" si="60"/>
        <v>3513</v>
      </c>
      <c r="G67" s="11">
        <f t="shared" si="60"/>
        <v>3313</v>
      </c>
      <c r="H67" s="11">
        <f t="shared" si="60"/>
        <v>3313</v>
      </c>
      <c r="I67" s="11">
        <f t="shared" si="4"/>
        <v>0</v>
      </c>
      <c r="J67" s="11">
        <f t="shared" si="4"/>
        <v>0</v>
      </c>
      <c r="K67" s="11">
        <f t="shared" si="4"/>
        <v>0</v>
      </c>
      <c r="L67" s="11">
        <f t="shared" ref="L67:N67" si="61">SUM(L68:L70)</f>
        <v>3513</v>
      </c>
      <c r="M67" s="11">
        <f t="shared" si="61"/>
        <v>3313</v>
      </c>
      <c r="N67" s="11">
        <f t="shared" si="61"/>
        <v>3313</v>
      </c>
      <c r="O67" s="69">
        <f t="shared" si="6"/>
        <v>0</v>
      </c>
      <c r="P67" s="69">
        <f t="shared" si="6"/>
        <v>0</v>
      </c>
      <c r="Q67" s="69">
        <f t="shared" si="6"/>
        <v>0</v>
      </c>
      <c r="R67" s="11">
        <f t="shared" ref="R67:T67" si="62">SUM(R68:R70)</f>
        <v>4387.9000000000005</v>
      </c>
      <c r="S67" s="11">
        <f t="shared" si="62"/>
        <v>3313</v>
      </c>
      <c r="T67" s="11">
        <f t="shared" si="62"/>
        <v>3313</v>
      </c>
      <c r="U67" s="69">
        <f t="shared" si="59"/>
        <v>874.90000000000055</v>
      </c>
      <c r="V67" s="69">
        <f t="shared" si="59"/>
        <v>0</v>
      </c>
      <c r="W67" s="69">
        <f t="shared" si="59"/>
        <v>0</v>
      </c>
      <c r="X67" s="69">
        <f t="shared" si="9"/>
        <v>874.90000000000055</v>
      </c>
      <c r="Y67" s="69">
        <f t="shared" si="9"/>
        <v>0</v>
      </c>
      <c r="Z67" s="69">
        <f t="shared" si="9"/>
        <v>0</v>
      </c>
    </row>
    <row r="68" spans="1:28" s="15" customFormat="1" ht="33" hidden="1" customHeight="1" x14ac:dyDescent="0.3">
      <c r="A68" s="12" t="s">
        <v>202</v>
      </c>
      <c r="B68" s="13" t="s">
        <v>204</v>
      </c>
      <c r="C68" s="14">
        <f>200+2837.1</f>
        <v>3037.1</v>
      </c>
      <c r="D68" s="14">
        <f>2837.1</f>
        <v>2837.1</v>
      </c>
      <c r="E68" s="14">
        <f>2837.1</f>
        <v>2837.1</v>
      </c>
      <c r="F68" s="14">
        <f>200+2837.1</f>
        <v>3037.1</v>
      </c>
      <c r="G68" s="14">
        <f>2837.1</f>
        <v>2837.1</v>
      </c>
      <c r="H68" s="14">
        <f>2837.1</f>
        <v>2837.1</v>
      </c>
      <c r="I68" s="14">
        <f t="shared" si="4"/>
        <v>0</v>
      </c>
      <c r="J68" s="14">
        <f t="shared" si="4"/>
        <v>0</v>
      </c>
      <c r="K68" s="14">
        <f t="shared" si="4"/>
        <v>0</v>
      </c>
      <c r="L68" s="14">
        <f>200+2837.1</f>
        <v>3037.1</v>
      </c>
      <c r="M68" s="14">
        <f>2837.1</f>
        <v>2837.1</v>
      </c>
      <c r="N68" s="14">
        <f>2837.1</f>
        <v>2837.1</v>
      </c>
      <c r="O68" s="46">
        <f t="shared" si="6"/>
        <v>0</v>
      </c>
      <c r="P68" s="46">
        <f t="shared" si="6"/>
        <v>0</v>
      </c>
      <c r="Q68" s="46">
        <f t="shared" si="6"/>
        <v>0</v>
      </c>
      <c r="R68" s="14">
        <v>3867</v>
      </c>
      <c r="S68" s="14">
        <f>2837.1</f>
        <v>2837.1</v>
      </c>
      <c r="T68" s="14">
        <f>2837.1</f>
        <v>2837.1</v>
      </c>
      <c r="U68" s="46">
        <f t="shared" si="59"/>
        <v>829.90000000000009</v>
      </c>
      <c r="V68" s="46">
        <f t="shared" si="59"/>
        <v>0</v>
      </c>
      <c r="W68" s="46">
        <f t="shared" si="59"/>
        <v>0</v>
      </c>
      <c r="X68" s="46">
        <f t="shared" si="9"/>
        <v>829.90000000000009</v>
      </c>
      <c r="Y68" s="46">
        <f t="shared" si="9"/>
        <v>0</v>
      </c>
      <c r="Z68" s="46">
        <f t="shared" si="9"/>
        <v>0</v>
      </c>
      <c r="AB68" s="81"/>
    </row>
    <row r="69" spans="1:28" s="15" customFormat="1" ht="33" hidden="1" customHeight="1" x14ac:dyDescent="0.3">
      <c r="A69" s="12" t="s">
        <v>202</v>
      </c>
      <c r="B69" s="13" t="s">
        <v>203</v>
      </c>
      <c r="C69" s="14">
        <v>475.9</v>
      </c>
      <c r="D69" s="14">
        <v>475.9</v>
      </c>
      <c r="E69" s="14">
        <v>475.9</v>
      </c>
      <c r="F69" s="14">
        <v>475.9</v>
      </c>
      <c r="G69" s="14">
        <v>475.9</v>
      </c>
      <c r="H69" s="14">
        <v>475.9</v>
      </c>
      <c r="I69" s="14">
        <f t="shared" si="4"/>
        <v>0</v>
      </c>
      <c r="J69" s="14">
        <f t="shared" si="4"/>
        <v>0</v>
      </c>
      <c r="K69" s="14">
        <f t="shared" si="4"/>
        <v>0</v>
      </c>
      <c r="L69" s="14">
        <v>475.9</v>
      </c>
      <c r="M69" s="14">
        <v>475.9</v>
      </c>
      <c r="N69" s="14">
        <v>475.9</v>
      </c>
      <c r="O69" s="46">
        <f t="shared" si="6"/>
        <v>0</v>
      </c>
      <c r="P69" s="46">
        <f t="shared" si="6"/>
        <v>0</v>
      </c>
      <c r="Q69" s="46">
        <f t="shared" si="6"/>
        <v>0</v>
      </c>
      <c r="R69" s="14">
        <v>505.3</v>
      </c>
      <c r="S69" s="14">
        <v>475.9</v>
      </c>
      <c r="T69" s="14">
        <v>475.9</v>
      </c>
      <c r="U69" s="46">
        <f t="shared" si="59"/>
        <v>29.400000000000034</v>
      </c>
      <c r="V69" s="46">
        <f t="shared" si="59"/>
        <v>0</v>
      </c>
      <c r="W69" s="46">
        <f t="shared" si="59"/>
        <v>0</v>
      </c>
      <c r="X69" s="46">
        <f t="shared" si="9"/>
        <v>29.400000000000034</v>
      </c>
      <c r="Y69" s="46">
        <f t="shared" si="9"/>
        <v>0</v>
      </c>
      <c r="Z69" s="46">
        <f t="shared" si="9"/>
        <v>0</v>
      </c>
      <c r="AB69" s="81"/>
    </row>
    <row r="70" spans="1:28" s="15" customFormat="1" ht="53.25" hidden="1" customHeight="1" x14ac:dyDescent="0.3">
      <c r="A70" s="12" t="s">
        <v>202</v>
      </c>
      <c r="B70" s="13" t="s">
        <v>201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f t="shared" si="4"/>
        <v>0</v>
      </c>
      <c r="J70" s="14">
        <f t="shared" si="4"/>
        <v>0</v>
      </c>
      <c r="K70" s="14">
        <f t="shared" si="4"/>
        <v>0</v>
      </c>
      <c r="L70" s="14">
        <v>0</v>
      </c>
      <c r="M70" s="14">
        <v>0</v>
      </c>
      <c r="N70" s="14">
        <v>0</v>
      </c>
      <c r="O70" s="46">
        <f t="shared" si="6"/>
        <v>0</v>
      </c>
      <c r="P70" s="46">
        <f t="shared" si="6"/>
        <v>0</v>
      </c>
      <c r="Q70" s="46">
        <f t="shared" si="6"/>
        <v>0</v>
      </c>
      <c r="R70" s="14">
        <v>15.6</v>
      </c>
      <c r="S70" s="14">
        <v>0</v>
      </c>
      <c r="T70" s="14">
        <v>0</v>
      </c>
      <c r="U70" s="46">
        <f t="shared" si="59"/>
        <v>15.6</v>
      </c>
      <c r="V70" s="46">
        <f t="shared" si="59"/>
        <v>0</v>
      </c>
      <c r="W70" s="46">
        <f t="shared" si="59"/>
        <v>0</v>
      </c>
      <c r="X70" s="46">
        <f t="shared" si="9"/>
        <v>15.6</v>
      </c>
      <c r="Y70" s="46">
        <f t="shared" si="9"/>
        <v>0</v>
      </c>
      <c r="Z70" s="46">
        <f t="shared" si="9"/>
        <v>0</v>
      </c>
      <c r="AB70" s="81"/>
    </row>
    <row r="71" spans="1:28" ht="36" customHeight="1" x14ac:dyDescent="0.3">
      <c r="A71" s="9" t="s">
        <v>200</v>
      </c>
      <c r="B71" s="10" t="s">
        <v>199</v>
      </c>
      <c r="C71" s="11">
        <v>5710.73</v>
      </c>
      <c r="D71" s="11">
        <v>5710.73</v>
      </c>
      <c r="E71" s="11">
        <v>5710.73</v>
      </c>
      <c r="F71" s="11">
        <v>5710.73</v>
      </c>
      <c r="G71" s="11">
        <v>5710.73</v>
      </c>
      <c r="H71" s="11">
        <v>5710.73</v>
      </c>
      <c r="I71" s="11">
        <f t="shared" si="4"/>
        <v>0</v>
      </c>
      <c r="J71" s="11">
        <f t="shared" si="4"/>
        <v>0</v>
      </c>
      <c r="K71" s="11">
        <f t="shared" si="4"/>
        <v>0</v>
      </c>
      <c r="L71" s="11">
        <v>5710.73</v>
      </c>
      <c r="M71" s="11">
        <v>5710.73</v>
      </c>
      <c r="N71" s="11">
        <v>5710.73</v>
      </c>
      <c r="O71" s="69">
        <f t="shared" si="6"/>
        <v>0</v>
      </c>
      <c r="P71" s="69">
        <f t="shared" si="6"/>
        <v>0</v>
      </c>
      <c r="Q71" s="69">
        <f t="shared" si="6"/>
        <v>0</v>
      </c>
      <c r="R71" s="11">
        <v>5294.5</v>
      </c>
      <c r="S71" s="11">
        <v>5710.73</v>
      </c>
      <c r="T71" s="11">
        <v>5710.73</v>
      </c>
      <c r="U71" s="69">
        <f t="shared" si="59"/>
        <v>-416.22999999999956</v>
      </c>
      <c r="V71" s="69">
        <f t="shared" si="59"/>
        <v>0</v>
      </c>
      <c r="W71" s="69">
        <f t="shared" si="59"/>
        <v>0</v>
      </c>
      <c r="X71" s="69">
        <f t="shared" si="9"/>
        <v>-416.22999999999956</v>
      </c>
      <c r="Y71" s="69">
        <f t="shared" si="9"/>
        <v>0</v>
      </c>
      <c r="Z71" s="69">
        <f t="shared" si="9"/>
        <v>0</v>
      </c>
    </row>
    <row r="72" spans="1:28" ht="30" customHeight="1" x14ac:dyDescent="0.3">
      <c r="A72" s="9" t="s">
        <v>198</v>
      </c>
      <c r="B72" s="10" t="s">
        <v>197</v>
      </c>
      <c r="C72" s="11">
        <f t="shared" ref="C72:H72" si="63">C73+C80+C83</f>
        <v>127974.235</v>
      </c>
      <c r="D72" s="11">
        <f t="shared" si="63"/>
        <v>127974.235</v>
      </c>
      <c r="E72" s="11">
        <f t="shared" si="63"/>
        <v>127974.235</v>
      </c>
      <c r="F72" s="11">
        <f t="shared" si="63"/>
        <v>127974.235</v>
      </c>
      <c r="G72" s="11">
        <f t="shared" si="63"/>
        <v>127974.235</v>
      </c>
      <c r="H72" s="11">
        <f t="shared" si="63"/>
        <v>127974.235</v>
      </c>
      <c r="I72" s="11">
        <f t="shared" si="4"/>
        <v>0</v>
      </c>
      <c r="J72" s="11">
        <f t="shared" si="4"/>
        <v>0</v>
      </c>
      <c r="K72" s="11">
        <f t="shared" si="4"/>
        <v>0</v>
      </c>
      <c r="L72" s="11">
        <f t="shared" ref="L72:N72" si="64">L73+L80+L83</f>
        <v>178474.23499999999</v>
      </c>
      <c r="M72" s="11">
        <f t="shared" si="64"/>
        <v>127974.235</v>
      </c>
      <c r="N72" s="11">
        <f t="shared" si="64"/>
        <v>127974.235</v>
      </c>
      <c r="O72" s="69">
        <f t="shared" si="6"/>
        <v>50499.999999999985</v>
      </c>
      <c r="P72" s="69">
        <f t="shared" si="6"/>
        <v>0</v>
      </c>
      <c r="Q72" s="69">
        <f t="shared" si="6"/>
        <v>0</v>
      </c>
      <c r="R72" s="11">
        <f t="shared" ref="R72:T72" si="65">R73+R80+R83</f>
        <v>184632.408</v>
      </c>
      <c r="S72" s="11">
        <f t="shared" si="65"/>
        <v>127974.235</v>
      </c>
      <c r="T72" s="11">
        <f t="shared" si="65"/>
        <v>127974.235</v>
      </c>
      <c r="U72" s="69">
        <f t="shared" si="59"/>
        <v>6158.1730000000098</v>
      </c>
      <c r="V72" s="69">
        <f t="shared" si="59"/>
        <v>0</v>
      </c>
      <c r="W72" s="69">
        <f t="shared" si="59"/>
        <v>0</v>
      </c>
      <c r="X72" s="69">
        <f t="shared" si="9"/>
        <v>56658.172999999995</v>
      </c>
      <c r="Y72" s="69">
        <f t="shared" si="9"/>
        <v>0</v>
      </c>
      <c r="Z72" s="69">
        <f t="shared" si="9"/>
        <v>0</v>
      </c>
    </row>
    <row r="73" spans="1:28" ht="23.25" hidden="1" customHeight="1" x14ac:dyDescent="0.3">
      <c r="A73" s="9" t="s">
        <v>198</v>
      </c>
      <c r="B73" s="19" t="s">
        <v>197</v>
      </c>
      <c r="C73" s="11">
        <f t="shared" ref="C73:H73" si="66">SUM(C74:C79)</f>
        <v>0</v>
      </c>
      <c r="D73" s="11">
        <f t="shared" si="66"/>
        <v>0</v>
      </c>
      <c r="E73" s="11">
        <f t="shared" si="66"/>
        <v>0</v>
      </c>
      <c r="F73" s="11">
        <f t="shared" si="66"/>
        <v>0</v>
      </c>
      <c r="G73" s="11">
        <f t="shared" si="66"/>
        <v>0</v>
      </c>
      <c r="H73" s="11">
        <f t="shared" si="66"/>
        <v>0</v>
      </c>
      <c r="I73" s="11">
        <f t="shared" si="4"/>
        <v>0</v>
      </c>
      <c r="J73" s="11">
        <f t="shared" si="4"/>
        <v>0</v>
      </c>
      <c r="K73" s="11">
        <f t="shared" si="4"/>
        <v>0</v>
      </c>
      <c r="L73" s="11">
        <f t="shared" ref="L73:N73" si="67">SUM(L74:L79)</f>
        <v>50500</v>
      </c>
      <c r="M73" s="11">
        <f t="shared" si="67"/>
        <v>0</v>
      </c>
      <c r="N73" s="11">
        <f t="shared" si="67"/>
        <v>0</v>
      </c>
      <c r="O73" s="69">
        <f t="shared" si="6"/>
        <v>50500</v>
      </c>
      <c r="P73" s="69">
        <f t="shared" si="6"/>
        <v>0</v>
      </c>
      <c r="Q73" s="69">
        <f t="shared" si="6"/>
        <v>0</v>
      </c>
      <c r="R73" s="11">
        <f t="shared" ref="R73:T73" si="68">SUM(R74:R79)</f>
        <v>56784.399999999994</v>
      </c>
      <c r="S73" s="11">
        <f t="shared" si="68"/>
        <v>0</v>
      </c>
      <c r="T73" s="11">
        <f t="shared" si="68"/>
        <v>0</v>
      </c>
      <c r="U73" s="69">
        <f t="shared" si="59"/>
        <v>6284.3999999999942</v>
      </c>
      <c r="V73" s="69">
        <f t="shared" si="59"/>
        <v>0</v>
      </c>
      <c r="W73" s="69">
        <f t="shared" si="59"/>
        <v>0</v>
      </c>
      <c r="X73" s="69">
        <f t="shared" si="9"/>
        <v>56784.399999999994</v>
      </c>
      <c r="Y73" s="69">
        <f t="shared" si="9"/>
        <v>0</v>
      </c>
      <c r="Z73" s="69">
        <f t="shared" si="9"/>
        <v>0</v>
      </c>
    </row>
    <row r="74" spans="1:28" s="15" customFormat="1" ht="33" hidden="1" customHeight="1" x14ac:dyDescent="0.3">
      <c r="A74" s="12" t="s">
        <v>198</v>
      </c>
      <c r="B74" s="21" t="s">
        <v>197</v>
      </c>
      <c r="C74" s="14"/>
      <c r="D74" s="14"/>
      <c r="E74" s="14"/>
      <c r="F74" s="14"/>
      <c r="G74" s="14"/>
      <c r="H74" s="14"/>
      <c r="I74" s="14">
        <f t="shared" si="4"/>
        <v>0</v>
      </c>
      <c r="J74" s="14">
        <f t="shared" si="4"/>
        <v>0</v>
      </c>
      <c r="K74" s="14">
        <f t="shared" si="4"/>
        <v>0</v>
      </c>
      <c r="L74" s="14"/>
      <c r="M74" s="14"/>
      <c r="N74" s="14"/>
      <c r="O74" s="46">
        <f t="shared" si="6"/>
        <v>0</v>
      </c>
      <c r="P74" s="46">
        <f t="shared" si="6"/>
        <v>0</v>
      </c>
      <c r="Q74" s="46">
        <f t="shared" si="6"/>
        <v>0</v>
      </c>
      <c r="R74" s="14">
        <v>665.6</v>
      </c>
      <c r="S74" s="14"/>
      <c r="T74" s="14"/>
      <c r="U74" s="46">
        <f t="shared" si="59"/>
        <v>665.6</v>
      </c>
      <c r="V74" s="46">
        <f t="shared" si="59"/>
        <v>0</v>
      </c>
      <c r="W74" s="46">
        <f t="shared" si="59"/>
        <v>0</v>
      </c>
      <c r="X74" s="46">
        <f t="shared" ref="X74:Z140" si="69">R74-C74</f>
        <v>665.6</v>
      </c>
      <c r="Y74" s="46">
        <f t="shared" si="69"/>
        <v>0</v>
      </c>
      <c r="Z74" s="46">
        <f t="shared" si="69"/>
        <v>0</v>
      </c>
      <c r="AB74" s="81"/>
    </row>
    <row r="75" spans="1:28" s="15" customFormat="1" ht="33" hidden="1" customHeight="1" x14ac:dyDescent="0.3">
      <c r="A75" s="12" t="s">
        <v>198</v>
      </c>
      <c r="B75" s="21" t="s">
        <v>362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46"/>
      <c r="P75" s="46"/>
      <c r="Q75" s="46"/>
      <c r="R75" s="14">
        <v>170.1</v>
      </c>
      <c r="S75" s="14"/>
      <c r="T75" s="14"/>
      <c r="U75" s="46">
        <f t="shared" ref="U75:U77" si="70">R75-L75</f>
        <v>170.1</v>
      </c>
      <c r="V75" s="46">
        <f t="shared" ref="V75:V77" si="71">S75-M75</f>
        <v>0</v>
      </c>
      <c r="W75" s="46">
        <f t="shared" ref="W75:W77" si="72">T75-N75</f>
        <v>0</v>
      </c>
      <c r="X75" s="46"/>
      <c r="Y75" s="46"/>
      <c r="Z75" s="46"/>
      <c r="AB75" s="81"/>
    </row>
    <row r="76" spans="1:28" s="15" customFormat="1" ht="33" hidden="1" customHeight="1" x14ac:dyDescent="0.3">
      <c r="A76" s="12" t="s">
        <v>198</v>
      </c>
      <c r="B76" s="21" t="s">
        <v>363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46"/>
      <c r="P76" s="46"/>
      <c r="Q76" s="46"/>
      <c r="R76" s="14">
        <v>17.600000000000001</v>
      </c>
      <c r="S76" s="14"/>
      <c r="T76" s="14"/>
      <c r="U76" s="46">
        <f t="shared" si="70"/>
        <v>17.600000000000001</v>
      </c>
      <c r="V76" s="46">
        <f t="shared" si="71"/>
        <v>0</v>
      </c>
      <c r="W76" s="46">
        <f t="shared" si="72"/>
        <v>0</v>
      </c>
      <c r="X76" s="46"/>
      <c r="Y76" s="46"/>
      <c r="Z76" s="46"/>
      <c r="AB76" s="81"/>
    </row>
    <row r="77" spans="1:28" s="15" customFormat="1" ht="33" hidden="1" customHeight="1" x14ac:dyDescent="0.3">
      <c r="A77" s="12" t="s">
        <v>198</v>
      </c>
      <c r="B77" s="21" t="s">
        <v>364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46"/>
      <c r="P77" s="46"/>
      <c r="Q77" s="46"/>
      <c r="R77" s="14">
        <v>153.4</v>
      </c>
      <c r="S77" s="14"/>
      <c r="T77" s="14"/>
      <c r="U77" s="46">
        <f t="shared" si="70"/>
        <v>153.4</v>
      </c>
      <c r="V77" s="46">
        <f t="shared" si="71"/>
        <v>0</v>
      </c>
      <c r="W77" s="46">
        <f t="shared" si="72"/>
        <v>0</v>
      </c>
      <c r="X77" s="46"/>
      <c r="Y77" s="46"/>
      <c r="Z77" s="46"/>
      <c r="AB77" s="81"/>
    </row>
    <row r="78" spans="1:28" s="15" customFormat="1" ht="20.25" hidden="1" customHeight="1" x14ac:dyDescent="0.3">
      <c r="A78" s="72" t="s">
        <v>196</v>
      </c>
      <c r="B78" s="21" t="s">
        <v>195</v>
      </c>
      <c r="C78" s="14"/>
      <c r="D78" s="14"/>
      <c r="E78" s="14"/>
      <c r="F78" s="14"/>
      <c r="G78" s="14"/>
      <c r="H78" s="14"/>
      <c r="I78" s="14">
        <f t="shared" si="4"/>
        <v>0</v>
      </c>
      <c r="J78" s="14">
        <f t="shared" si="4"/>
        <v>0</v>
      </c>
      <c r="K78" s="14">
        <f t="shared" si="4"/>
        <v>0</v>
      </c>
      <c r="L78" s="14">
        <v>15400</v>
      </c>
      <c r="M78" s="14"/>
      <c r="N78" s="14"/>
      <c r="O78" s="46">
        <f t="shared" ref="O78:Q142" si="73">L78-F78</f>
        <v>15400</v>
      </c>
      <c r="P78" s="46">
        <f t="shared" si="73"/>
        <v>0</v>
      </c>
      <c r="Q78" s="46">
        <f t="shared" si="73"/>
        <v>0</v>
      </c>
      <c r="R78" s="14">
        <v>16500</v>
      </c>
      <c r="S78" s="14"/>
      <c r="T78" s="14"/>
      <c r="U78" s="46">
        <f t="shared" si="59"/>
        <v>1100</v>
      </c>
      <c r="V78" s="46">
        <f t="shared" si="59"/>
        <v>0</v>
      </c>
      <c r="W78" s="46">
        <f t="shared" si="59"/>
        <v>0</v>
      </c>
      <c r="X78" s="46">
        <f t="shared" si="69"/>
        <v>16500</v>
      </c>
      <c r="Y78" s="46">
        <f t="shared" si="69"/>
        <v>0</v>
      </c>
      <c r="Z78" s="46">
        <f t="shared" si="69"/>
        <v>0</v>
      </c>
      <c r="AB78" s="81"/>
    </row>
    <row r="79" spans="1:28" s="15" customFormat="1" ht="20.25" hidden="1" customHeight="1" x14ac:dyDescent="0.3">
      <c r="A79" s="72" t="s">
        <v>194</v>
      </c>
      <c r="B79" s="21" t="s">
        <v>193</v>
      </c>
      <c r="C79" s="14"/>
      <c r="D79" s="14"/>
      <c r="E79" s="14"/>
      <c r="F79" s="14"/>
      <c r="G79" s="14"/>
      <c r="H79" s="14"/>
      <c r="I79" s="14">
        <f t="shared" ref="I79:K94" si="74">F79-C79</f>
        <v>0</v>
      </c>
      <c r="J79" s="14">
        <f t="shared" si="74"/>
        <v>0</v>
      </c>
      <c r="K79" s="14">
        <f t="shared" si="74"/>
        <v>0</v>
      </c>
      <c r="L79" s="14">
        <v>35100</v>
      </c>
      <c r="M79" s="14"/>
      <c r="N79" s="14"/>
      <c r="O79" s="46">
        <f t="shared" si="73"/>
        <v>35100</v>
      </c>
      <c r="P79" s="46">
        <f t="shared" si="73"/>
        <v>0</v>
      </c>
      <c r="Q79" s="46">
        <f t="shared" si="73"/>
        <v>0</v>
      </c>
      <c r="R79" s="14">
        <v>39277.699999999997</v>
      </c>
      <c r="S79" s="14"/>
      <c r="T79" s="14"/>
      <c r="U79" s="46">
        <f t="shared" si="59"/>
        <v>4177.6999999999971</v>
      </c>
      <c r="V79" s="46">
        <f t="shared" si="59"/>
        <v>0</v>
      </c>
      <c r="W79" s="46">
        <f t="shared" si="59"/>
        <v>0</v>
      </c>
      <c r="X79" s="46">
        <f t="shared" si="69"/>
        <v>39277.699999999997</v>
      </c>
      <c r="Y79" s="46">
        <f t="shared" si="69"/>
        <v>0</v>
      </c>
      <c r="Z79" s="46">
        <f t="shared" si="69"/>
        <v>0</v>
      </c>
      <c r="AB79" s="81"/>
    </row>
    <row r="80" spans="1:28" ht="41.25" hidden="1" customHeight="1" x14ac:dyDescent="0.3">
      <c r="A80" s="9" t="s">
        <v>190</v>
      </c>
      <c r="B80" s="19" t="s">
        <v>192</v>
      </c>
      <c r="C80" s="11">
        <f t="shared" ref="C80:H80" si="75">C81+C82</f>
        <v>1401.2349999999999</v>
      </c>
      <c r="D80" s="11">
        <f t="shared" si="75"/>
        <v>1401.2349999999999</v>
      </c>
      <c r="E80" s="11">
        <f t="shared" si="75"/>
        <v>1401.2349999999999</v>
      </c>
      <c r="F80" s="11">
        <f t="shared" si="75"/>
        <v>1401.2349999999999</v>
      </c>
      <c r="G80" s="11">
        <f t="shared" si="75"/>
        <v>1401.2349999999999</v>
      </c>
      <c r="H80" s="11">
        <f t="shared" si="75"/>
        <v>1401.2349999999999</v>
      </c>
      <c r="I80" s="11">
        <f t="shared" si="74"/>
        <v>0</v>
      </c>
      <c r="J80" s="11">
        <f t="shared" si="74"/>
        <v>0</v>
      </c>
      <c r="K80" s="11">
        <f t="shared" si="74"/>
        <v>0</v>
      </c>
      <c r="L80" s="11">
        <f t="shared" ref="L80:N80" si="76">L81+L82</f>
        <v>1401.2349999999999</v>
      </c>
      <c r="M80" s="11">
        <f t="shared" si="76"/>
        <v>1401.2349999999999</v>
      </c>
      <c r="N80" s="11">
        <f t="shared" si="76"/>
        <v>1401.2349999999999</v>
      </c>
      <c r="O80" s="69">
        <f t="shared" si="73"/>
        <v>0</v>
      </c>
      <c r="P80" s="69">
        <f t="shared" si="73"/>
        <v>0</v>
      </c>
      <c r="Q80" s="69">
        <f t="shared" si="73"/>
        <v>0</v>
      </c>
      <c r="R80" s="11">
        <f t="shared" ref="R80:T80" si="77">R81+R82</f>
        <v>1275.008</v>
      </c>
      <c r="S80" s="11">
        <f t="shared" si="77"/>
        <v>1401.2349999999999</v>
      </c>
      <c r="T80" s="11">
        <f t="shared" si="77"/>
        <v>1401.2349999999999</v>
      </c>
      <c r="U80" s="69">
        <f t="shared" si="59"/>
        <v>-126.22699999999986</v>
      </c>
      <c r="V80" s="69">
        <f t="shared" si="59"/>
        <v>0</v>
      </c>
      <c r="W80" s="69">
        <f t="shared" si="59"/>
        <v>0</v>
      </c>
      <c r="X80" s="69">
        <f t="shared" si="69"/>
        <v>-126.22699999999986</v>
      </c>
      <c r="Y80" s="69">
        <f t="shared" si="69"/>
        <v>0</v>
      </c>
      <c r="Z80" s="69">
        <f t="shared" si="69"/>
        <v>0</v>
      </c>
    </row>
    <row r="81" spans="1:28" s="15" customFormat="1" ht="21" hidden="1" customHeight="1" x14ac:dyDescent="0.3">
      <c r="A81" s="72" t="s">
        <v>190</v>
      </c>
      <c r="B81" s="21" t="s">
        <v>191</v>
      </c>
      <c r="C81" s="14">
        <v>734.06</v>
      </c>
      <c r="D81" s="14">
        <v>734.06</v>
      </c>
      <c r="E81" s="14">
        <v>734.06</v>
      </c>
      <c r="F81" s="14">
        <v>734.06</v>
      </c>
      <c r="G81" s="14">
        <v>734.06</v>
      </c>
      <c r="H81" s="14">
        <v>734.06</v>
      </c>
      <c r="I81" s="14">
        <f t="shared" si="74"/>
        <v>0</v>
      </c>
      <c r="J81" s="14">
        <f t="shared" si="74"/>
        <v>0</v>
      </c>
      <c r="K81" s="14">
        <f t="shared" si="74"/>
        <v>0</v>
      </c>
      <c r="L81" s="14">
        <v>734.06</v>
      </c>
      <c r="M81" s="14">
        <v>734.06</v>
      </c>
      <c r="N81" s="14">
        <v>734.06</v>
      </c>
      <c r="O81" s="46">
        <f t="shared" si="73"/>
        <v>0</v>
      </c>
      <c r="P81" s="46">
        <f t="shared" si="73"/>
        <v>0</v>
      </c>
      <c r="Q81" s="46">
        <f t="shared" si="73"/>
        <v>0</v>
      </c>
      <c r="R81" s="14">
        <v>683.54300000000001</v>
      </c>
      <c r="S81" s="14">
        <v>734.06</v>
      </c>
      <c r="T81" s="14">
        <v>734.06</v>
      </c>
      <c r="U81" s="46">
        <f t="shared" si="59"/>
        <v>-50.516999999999939</v>
      </c>
      <c r="V81" s="46">
        <f t="shared" si="59"/>
        <v>0</v>
      </c>
      <c r="W81" s="46">
        <f t="shared" si="59"/>
        <v>0</v>
      </c>
      <c r="X81" s="46">
        <f t="shared" si="69"/>
        <v>-50.516999999999939</v>
      </c>
      <c r="Y81" s="46">
        <f t="shared" si="69"/>
        <v>0</v>
      </c>
      <c r="Z81" s="46">
        <f t="shared" si="69"/>
        <v>0</v>
      </c>
      <c r="AB81" s="81"/>
    </row>
    <row r="82" spans="1:28" s="15" customFormat="1" ht="50.25" hidden="1" customHeight="1" x14ac:dyDescent="0.3">
      <c r="A82" s="72" t="s">
        <v>190</v>
      </c>
      <c r="B82" s="21" t="s">
        <v>189</v>
      </c>
      <c r="C82" s="14">
        <f t="shared" ref="C82:H82" si="78">546.9+120.275</f>
        <v>667.17499999999995</v>
      </c>
      <c r="D82" s="14">
        <f t="shared" si="78"/>
        <v>667.17499999999995</v>
      </c>
      <c r="E82" s="14">
        <f t="shared" si="78"/>
        <v>667.17499999999995</v>
      </c>
      <c r="F82" s="14">
        <f t="shared" si="78"/>
        <v>667.17499999999995</v>
      </c>
      <c r="G82" s="14">
        <f t="shared" si="78"/>
        <v>667.17499999999995</v>
      </c>
      <c r="H82" s="14">
        <f t="shared" si="78"/>
        <v>667.17499999999995</v>
      </c>
      <c r="I82" s="14">
        <f t="shared" si="74"/>
        <v>0</v>
      </c>
      <c r="J82" s="14">
        <f t="shared" si="74"/>
        <v>0</v>
      </c>
      <c r="K82" s="14">
        <f t="shared" si="74"/>
        <v>0</v>
      </c>
      <c r="L82" s="14">
        <f t="shared" ref="L82:N82" si="79">546.9+120.275</f>
        <v>667.17499999999995</v>
      </c>
      <c r="M82" s="14">
        <f t="shared" si="79"/>
        <v>667.17499999999995</v>
      </c>
      <c r="N82" s="14">
        <f t="shared" si="79"/>
        <v>667.17499999999995</v>
      </c>
      <c r="O82" s="46">
        <f t="shared" si="73"/>
        <v>0</v>
      </c>
      <c r="P82" s="46">
        <f t="shared" si="73"/>
        <v>0</v>
      </c>
      <c r="Q82" s="46">
        <f t="shared" si="73"/>
        <v>0</v>
      </c>
      <c r="R82" s="14">
        <v>591.46500000000003</v>
      </c>
      <c r="S82" s="14">
        <f t="shared" ref="S82:T82" si="80">546.9+120.275</f>
        <v>667.17499999999995</v>
      </c>
      <c r="T82" s="14">
        <f t="shared" si="80"/>
        <v>667.17499999999995</v>
      </c>
      <c r="U82" s="46">
        <f t="shared" si="59"/>
        <v>-75.709999999999923</v>
      </c>
      <c r="V82" s="46">
        <f t="shared" si="59"/>
        <v>0</v>
      </c>
      <c r="W82" s="46">
        <f t="shared" si="59"/>
        <v>0</v>
      </c>
      <c r="X82" s="46">
        <f t="shared" si="69"/>
        <v>-75.709999999999923</v>
      </c>
      <c r="Y82" s="46">
        <f t="shared" si="69"/>
        <v>0</v>
      </c>
      <c r="Z82" s="46">
        <f t="shared" si="69"/>
        <v>0</v>
      </c>
      <c r="AB82" s="81"/>
    </row>
    <row r="83" spans="1:28" ht="34.5" hidden="1" customHeight="1" x14ac:dyDescent="0.3">
      <c r="A83" s="9" t="s">
        <v>187</v>
      </c>
      <c r="B83" s="19" t="s">
        <v>188</v>
      </c>
      <c r="C83" s="11">
        <f t="shared" ref="C83:H83" si="81">C84</f>
        <v>126573</v>
      </c>
      <c r="D83" s="11">
        <f t="shared" si="81"/>
        <v>126573</v>
      </c>
      <c r="E83" s="11">
        <f t="shared" si="81"/>
        <v>126573</v>
      </c>
      <c r="F83" s="11">
        <f t="shared" si="81"/>
        <v>126573</v>
      </c>
      <c r="G83" s="11">
        <f t="shared" si="81"/>
        <v>126573</v>
      </c>
      <c r="H83" s="11">
        <f t="shared" si="81"/>
        <v>126573</v>
      </c>
      <c r="I83" s="11">
        <f t="shared" si="74"/>
        <v>0</v>
      </c>
      <c r="J83" s="11">
        <f t="shared" si="74"/>
        <v>0</v>
      </c>
      <c r="K83" s="11">
        <f t="shared" si="74"/>
        <v>0</v>
      </c>
      <c r="L83" s="11">
        <f t="shared" ref="L83:N83" si="82">L84</f>
        <v>126573</v>
      </c>
      <c r="M83" s="11">
        <f t="shared" si="82"/>
        <v>126573</v>
      </c>
      <c r="N83" s="11">
        <f t="shared" si="82"/>
        <v>126573</v>
      </c>
      <c r="O83" s="69">
        <f t="shared" si="73"/>
        <v>0</v>
      </c>
      <c r="P83" s="69">
        <f t="shared" si="73"/>
        <v>0</v>
      </c>
      <c r="Q83" s="69">
        <f t="shared" si="73"/>
        <v>0</v>
      </c>
      <c r="R83" s="11">
        <f t="shared" ref="R83:T83" si="83">R84</f>
        <v>126573</v>
      </c>
      <c r="S83" s="11">
        <f t="shared" si="83"/>
        <v>126573</v>
      </c>
      <c r="T83" s="11">
        <f t="shared" si="83"/>
        <v>126573</v>
      </c>
      <c r="U83" s="69">
        <f t="shared" si="59"/>
        <v>0</v>
      </c>
      <c r="V83" s="69">
        <f t="shared" si="59"/>
        <v>0</v>
      </c>
      <c r="W83" s="69">
        <f t="shared" si="59"/>
        <v>0</v>
      </c>
      <c r="X83" s="69">
        <f t="shared" si="69"/>
        <v>0</v>
      </c>
      <c r="Y83" s="69">
        <f t="shared" si="69"/>
        <v>0</v>
      </c>
      <c r="Z83" s="69">
        <f t="shared" si="69"/>
        <v>0</v>
      </c>
    </row>
    <row r="84" spans="1:28" s="15" customFormat="1" ht="21" hidden="1" customHeight="1" x14ac:dyDescent="0.3">
      <c r="A84" s="72" t="s">
        <v>187</v>
      </c>
      <c r="B84" s="21" t="s">
        <v>186</v>
      </c>
      <c r="C84" s="14">
        <v>126573</v>
      </c>
      <c r="D84" s="14">
        <v>126573</v>
      </c>
      <c r="E84" s="14">
        <v>126573</v>
      </c>
      <c r="F84" s="14">
        <v>126573</v>
      </c>
      <c r="G84" s="14">
        <v>126573</v>
      </c>
      <c r="H84" s="14">
        <v>126573</v>
      </c>
      <c r="I84" s="14">
        <f t="shared" si="74"/>
        <v>0</v>
      </c>
      <c r="J84" s="14">
        <f t="shared" si="74"/>
        <v>0</v>
      </c>
      <c r="K84" s="14">
        <f t="shared" si="74"/>
        <v>0</v>
      </c>
      <c r="L84" s="14">
        <v>126573</v>
      </c>
      <c r="M84" s="14">
        <v>126573</v>
      </c>
      <c r="N84" s="14">
        <v>126573</v>
      </c>
      <c r="O84" s="46">
        <f t="shared" si="73"/>
        <v>0</v>
      </c>
      <c r="P84" s="46">
        <f t="shared" si="73"/>
        <v>0</v>
      </c>
      <c r="Q84" s="46">
        <f t="shared" si="73"/>
        <v>0</v>
      </c>
      <c r="R84" s="14">
        <v>126573</v>
      </c>
      <c r="S84" s="14">
        <v>126573</v>
      </c>
      <c r="T84" s="14">
        <v>126573</v>
      </c>
      <c r="U84" s="46">
        <f t="shared" si="59"/>
        <v>0</v>
      </c>
      <c r="V84" s="46">
        <f t="shared" si="59"/>
        <v>0</v>
      </c>
      <c r="W84" s="46">
        <f t="shared" si="59"/>
        <v>0</v>
      </c>
      <c r="X84" s="46">
        <f t="shared" si="69"/>
        <v>0</v>
      </c>
      <c r="Y84" s="46">
        <f t="shared" si="69"/>
        <v>0</v>
      </c>
      <c r="Z84" s="46">
        <f t="shared" si="69"/>
        <v>0</v>
      </c>
      <c r="AB84" s="81"/>
    </row>
    <row r="85" spans="1:28" s="7" customFormat="1" ht="37.5" customHeight="1" x14ac:dyDescent="0.3">
      <c r="A85" s="4" t="s">
        <v>185</v>
      </c>
      <c r="B85" s="8" t="s">
        <v>184</v>
      </c>
      <c r="C85" s="6">
        <f t="shared" ref="C85:H85" si="84">C86+C87+C89+C90+C91</f>
        <v>64511.199999999997</v>
      </c>
      <c r="D85" s="6">
        <f t="shared" si="84"/>
        <v>50452.5</v>
      </c>
      <c r="E85" s="6">
        <f t="shared" si="84"/>
        <v>42124.4</v>
      </c>
      <c r="F85" s="6">
        <f t="shared" si="84"/>
        <v>64511.199999999997</v>
      </c>
      <c r="G85" s="6">
        <f t="shared" si="84"/>
        <v>50452.5</v>
      </c>
      <c r="H85" s="6">
        <f t="shared" si="84"/>
        <v>42124.4</v>
      </c>
      <c r="I85" s="6">
        <f t="shared" si="74"/>
        <v>0</v>
      </c>
      <c r="J85" s="6">
        <f t="shared" si="74"/>
        <v>0</v>
      </c>
      <c r="K85" s="6">
        <f t="shared" si="74"/>
        <v>0</v>
      </c>
      <c r="L85" s="71">
        <f t="shared" ref="L85:N85" si="85">L86+L87+L89+L90+L91</f>
        <v>90811.199999999997</v>
      </c>
      <c r="M85" s="6">
        <f t="shared" si="85"/>
        <v>50452.5</v>
      </c>
      <c r="N85" s="6">
        <f t="shared" si="85"/>
        <v>42124.4</v>
      </c>
      <c r="O85" s="73">
        <f t="shared" si="73"/>
        <v>26300</v>
      </c>
      <c r="P85" s="70">
        <f t="shared" si="73"/>
        <v>0</v>
      </c>
      <c r="Q85" s="70">
        <f t="shared" si="73"/>
        <v>0</v>
      </c>
      <c r="R85" s="6">
        <f>R86+R87+R88+R89+R90+R91</f>
        <v>138090.44699999999</v>
      </c>
      <c r="S85" s="6">
        <f t="shared" ref="S85:T85" si="86">S86+S87+S88+S89+S90+S91</f>
        <v>50452.5</v>
      </c>
      <c r="T85" s="6">
        <f t="shared" si="86"/>
        <v>42124.4</v>
      </c>
      <c r="U85" s="70">
        <f t="shared" si="59"/>
        <v>47279.246999999988</v>
      </c>
      <c r="V85" s="70">
        <f t="shared" si="59"/>
        <v>0</v>
      </c>
      <c r="W85" s="70">
        <f t="shared" si="59"/>
        <v>0</v>
      </c>
      <c r="X85" s="76">
        <f t="shared" si="69"/>
        <v>73579.246999999988</v>
      </c>
      <c r="Y85" s="70">
        <f t="shared" si="69"/>
        <v>0</v>
      </c>
      <c r="Z85" s="70">
        <f t="shared" si="69"/>
        <v>0</v>
      </c>
      <c r="AB85" s="81"/>
    </row>
    <row r="86" spans="1:28" ht="33" customHeight="1" x14ac:dyDescent="0.3">
      <c r="A86" s="9" t="s">
        <v>183</v>
      </c>
      <c r="B86" s="18" t="s">
        <v>182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f t="shared" si="74"/>
        <v>0</v>
      </c>
      <c r="J86" s="11">
        <f t="shared" si="74"/>
        <v>0</v>
      </c>
      <c r="K86" s="11">
        <f t="shared" si="74"/>
        <v>0</v>
      </c>
      <c r="L86" s="11">
        <v>0</v>
      </c>
      <c r="M86" s="11">
        <v>0</v>
      </c>
      <c r="N86" s="11">
        <v>0</v>
      </c>
      <c r="O86" s="69">
        <f t="shared" si="73"/>
        <v>0</v>
      </c>
      <c r="P86" s="69">
        <f t="shared" si="73"/>
        <v>0</v>
      </c>
      <c r="Q86" s="69">
        <f t="shared" si="73"/>
        <v>0</v>
      </c>
      <c r="R86" s="11">
        <v>44.457000000000001</v>
      </c>
      <c r="S86" s="11">
        <v>0</v>
      </c>
      <c r="T86" s="11">
        <v>0</v>
      </c>
      <c r="U86" s="69">
        <f t="shared" si="59"/>
        <v>44.457000000000001</v>
      </c>
      <c r="V86" s="69">
        <f t="shared" si="59"/>
        <v>0</v>
      </c>
      <c r="W86" s="69">
        <f t="shared" si="59"/>
        <v>0</v>
      </c>
      <c r="X86" s="69">
        <f t="shared" si="69"/>
        <v>44.457000000000001</v>
      </c>
      <c r="Y86" s="69">
        <f t="shared" si="69"/>
        <v>0</v>
      </c>
      <c r="Z86" s="69">
        <f t="shared" si="69"/>
        <v>0</v>
      </c>
    </row>
    <row r="87" spans="1:28" ht="84" hidden="1" customHeight="1" x14ac:dyDescent="0.3">
      <c r="A87" s="9" t="s">
        <v>181</v>
      </c>
      <c r="B87" s="18" t="s">
        <v>180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f t="shared" si="74"/>
        <v>0</v>
      </c>
      <c r="J87" s="11">
        <f t="shared" si="74"/>
        <v>0</v>
      </c>
      <c r="K87" s="11">
        <f t="shared" si="74"/>
        <v>0</v>
      </c>
      <c r="L87" s="11">
        <v>0</v>
      </c>
      <c r="M87" s="11">
        <v>0</v>
      </c>
      <c r="N87" s="11">
        <v>0</v>
      </c>
      <c r="O87" s="69">
        <f t="shared" si="73"/>
        <v>0</v>
      </c>
      <c r="P87" s="69">
        <f t="shared" si="73"/>
        <v>0</v>
      </c>
      <c r="Q87" s="69">
        <f t="shared" si="73"/>
        <v>0</v>
      </c>
      <c r="R87" s="11">
        <v>0</v>
      </c>
      <c r="S87" s="11">
        <v>0</v>
      </c>
      <c r="T87" s="11">
        <v>0</v>
      </c>
      <c r="U87" s="69">
        <f t="shared" si="59"/>
        <v>0</v>
      </c>
      <c r="V87" s="69">
        <f t="shared" si="59"/>
        <v>0</v>
      </c>
      <c r="W87" s="69">
        <f t="shared" si="59"/>
        <v>0</v>
      </c>
      <c r="X87" s="69">
        <f t="shared" si="69"/>
        <v>0</v>
      </c>
      <c r="Y87" s="69">
        <f t="shared" si="69"/>
        <v>0</v>
      </c>
      <c r="Z87" s="69">
        <f t="shared" si="69"/>
        <v>0</v>
      </c>
    </row>
    <row r="88" spans="1:28" ht="82.5" customHeight="1" x14ac:dyDescent="0.3">
      <c r="A88" s="9" t="s">
        <v>351</v>
      </c>
      <c r="B88" s="18" t="s">
        <v>350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69">
        <f t="shared" si="73"/>
        <v>0</v>
      </c>
      <c r="P88" s="69">
        <f t="shared" si="73"/>
        <v>0</v>
      </c>
      <c r="Q88" s="69">
        <f t="shared" si="73"/>
        <v>0</v>
      </c>
      <c r="R88" s="11">
        <v>31.59</v>
      </c>
      <c r="S88" s="11"/>
      <c r="T88" s="11"/>
      <c r="U88" s="69">
        <f t="shared" si="59"/>
        <v>31.59</v>
      </c>
      <c r="V88" s="69">
        <f t="shared" si="59"/>
        <v>0</v>
      </c>
      <c r="W88" s="69">
        <f t="shared" si="59"/>
        <v>0</v>
      </c>
      <c r="X88" s="69">
        <f t="shared" si="69"/>
        <v>31.59</v>
      </c>
      <c r="Y88" s="69">
        <f t="shared" si="69"/>
        <v>0</v>
      </c>
      <c r="Z88" s="69">
        <f t="shared" si="69"/>
        <v>0</v>
      </c>
    </row>
    <row r="89" spans="1:28" ht="96.75" customHeight="1" x14ac:dyDescent="0.3">
      <c r="A89" s="9" t="s">
        <v>179</v>
      </c>
      <c r="B89" s="18" t="s">
        <v>178</v>
      </c>
      <c r="C89" s="11">
        <v>36511.199999999997</v>
      </c>
      <c r="D89" s="11">
        <v>22452.5</v>
      </c>
      <c r="E89" s="11">
        <v>14124.4</v>
      </c>
      <c r="F89" s="11">
        <v>36511.199999999997</v>
      </c>
      <c r="G89" s="11">
        <v>22452.5</v>
      </c>
      <c r="H89" s="11">
        <v>14124.4</v>
      </c>
      <c r="I89" s="11">
        <f t="shared" si="74"/>
        <v>0</v>
      </c>
      <c r="J89" s="11">
        <f t="shared" si="74"/>
        <v>0</v>
      </c>
      <c r="K89" s="11">
        <f t="shared" si="74"/>
        <v>0</v>
      </c>
      <c r="L89" s="11">
        <f>36511.2+10000</f>
        <v>46511.199999999997</v>
      </c>
      <c r="M89" s="11">
        <v>22452.5</v>
      </c>
      <c r="N89" s="11">
        <v>14124.4</v>
      </c>
      <c r="O89" s="69">
        <f t="shared" si="73"/>
        <v>10000</v>
      </c>
      <c r="P89" s="69">
        <f t="shared" si="73"/>
        <v>0</v>
      </c>
      <c r="Q89" s="69">
        <f t="shared" si="73"/>
        <v>0</v>
      </c>
      <c r="R89" s="11">
        <v>74814.399999999994</v>
      </c>
      <c r="S89" s="11">
        <v>22452.5</v>
      </c>
      <c r="T89" s="11">
        <v>14124.4</v>
      </c>
      <c r="U89" s="69">
        <f t="shared" si="59"/>
        <v>28303.199999999997</v>
      </c>
      <c r="V89" s="69">
        <f t="shared" si="59"/>
        <v>0</v>
      </c>
      <c r="W89" s="69">
        <f t="shared" si="59"/>
        <v>0</v>
      </c>
      <c r="X89" s="69">
        <f t="shared" si="69"/>
        <v>38303.199999999997</v>
      </c>
      <c r="Y89" s="69">
        <f t="shared" si="69"/>
        <v>0</v>
      </c>
      <c r="Z89" s="69">
        <f t="shared" si="69"/>
        <v>0</v>
      </c>
    </row>
    <row r="90" spans="1:28" ht="53.25" customHeight="1" x14ac:dyDescent="0.3">
      <c r="A90" s="9" t="s">
        <v>177</v>
      </c>
      <c r="B90" s="10" t="s">
        <v>176</v>
      </c>
      <c r="C90" s="11">
        <v>2000</v>
      </c>
      <c r="D90" s="11">
        <v>2000</v>
      </c>
      <c r="E90" s="11">
        <v>2000</v>
      </c>
      <c r="F90" s="11">
        <v>2000</v>
      </c>
      <c r="G90" s="11">
        <v>2000</v>
      </c>
      <c r="H90" s="11">
        <v>2000</v>
      </c>
      <c r="I90" s="11">
        <f t="shared" si="74"/>
        <v>0</v>
      </c>
      <c r="J90" s="11">
        <f t="shared" si="74"/>
        <v>0</v>
      </c>
      <c r="K90" s="11">
        <f t="shared" si="74"/>
        <v>0</v>
      </c>
      <c r="L90" s="11">
        <v>2000</v>
      </c>
      <c r="M90" s="11">
        <v>2000</v>
      </c>
      <c r="N90" s="11">
        <v>2000</v>
      </c>
      <c r="O90" s="69">
        <f t="shared" si="73"/>
        <v>0</v>
      </c>
      <c r="P90" s="69">
        <f t="shared" si="73"/>
        <v>0</v>
      </c>
      <c r="Q90" s="69">
        <f t="shared" si="73"/>
        <v>0</v>
      </c>
      <c r="R90" s="11">
        <v>9700</v>
      </c>
      <c r="S90" s="11">
        <v>2000</v>
      </c>
      <c r="T90" s="11">
        <v>2000</v>
      </c>
      <c r="U90" s="69">
        <f t="shared" si="59"/>
        <v>7700</v>
      </c>
      <c r="V90" s="69">
        <f t="shared" si="59"/>
        <v>0</v>
      </c>
      <c r="W90" s="69">
        <f t="shared" si="59"/>
        <v>0</v>
      </c>
      <c r="X90" s="69">
        <f t="shared" si="69"/>
        <v>7700</v>
      </c>
      <c r="Y90" s="69">
        <f t="shared" si="69"/>
        <v>0</v>
      </c>
      <c r="Z90" s="69">
        <f t="shared" si="69"/>
        <v>0</v>
      </c>
    </row>
    <row r="91" spans="1:28" ht="81.75" customHeight="1" x14ac:dyDescent="0.3">
      <c r="A91" s="9" t="s">
        <v>175</v>
      </c>
      <c r="B91" s="10" t="s">
        <v>174</v>
      </c>
      <c r="C91" s="11">
        <v>26000</v>
      </c>
      <c r="D91" s="11">
        <v>26000</v>
      </c>
      <c r="E91" s="11">
        <v>26000</v>
      </c>
      <c r="F91" s="11">
        <v>26000</v>
      </c>
      <c r="G91" s="11">
        <v>26000</v>
      </c>
      <c r="H91" s="11">
        <v>26000</v>
      </c>
      <c r="I91" s="11">
        <f t="shared" si="74"/>
        <v>0</v>
      </c>
      <c r="J91" s="11">
        <f t="shared" si="74"/>
        <v>0</v>
      </c>
      <c r="K91" s="11">
        <f t="shared" si="74"/>
        <v>0</v>
      </c>
      <c r="L91" s="11">
        <v>42300</v>
      </c>
      <c r="M91" s="11">
        <v>26000</v>
      </c>
      <c r="N91" s="11">
        <v>26000</v>
      </c>
      <c r="O91" s="69">
        <f t="shared" si="73"/>
        <v>16300</v>
      </c>
      <c r="P91" s="69">
        <f t="shared" si="73"/>
        <v>0</v>
      </c>
      <c r="Q91" s="69">
        <f t="shared" si="73"/>
        <v>0</v>
      </c>
      <c r="R91" s="11">
        <v>53500</v>
      </c>
      <c r="S91" s="11">
        <v>26000</v>
      </c>
      <c r="T91" s="11">
        <v>26000</v>
      </c>
      <c r="U91" s="69">
        <f t="shared" si="59"/>
        <v>11200</v>
      </c>
      <c r="V91" s="69">
        <f t="shared" si="59"/>
        <v>0</v>
      </c>
      <c r="W91" s="69">
        <f t="shared" si="59"/>
        <v>0</v>
      </c>
      <c r="X91" s="69">
        <f t="shared" si="69"/>
        <v>27500</v>
      </c>
      <c r="Y91" s="69">
        <f t="shared" si="69"/>
        <v>0</v>
      </c>
      <c r="Z91" s="69">
        <f t="shared" si="69"/>
        <v>0</v>
      </c>
    </row>
    <row r="92" spans="1:28" s="7" customFormat="1" ht="27.75" customHeight="1" x14ac:dyDescent="0.3">
      <c r="A92" s="4" t="s">
        <v>173</v>
      </c>
      <c r="B92" s="8" t="s">
        <v>172</v>
      </c>
      <c r="C92" s="6">
        <v>3020</v>
      </c>
      <c r="D92" s="6">
        <v>3020</v>
      </c>
      <c r="E92" s="6">
        <v>3020</v>
      </c>
      <c r="F92" s="6">
        <v>3020</v>
      </c>
      <c r="G92" s="6">
        <v>3020</v>
      </c>
      <c r="H92" s="6">
        <v>3020</v>
      </c>
      <c r="I92" s="6">
        <f t="shared" si="74"/>
        <v>0</v>
      </c>
      <c r="J92" s="6">
        <f t="shared" si="74"/>
        <v>0</v>
      </c>
      <c r="K92" s="6">
        <f t="shared" si="74"/>
        <v>0</v>
      </c>
      <c r="L92" s="6">
        <v>3020</v>
      </c>
      <c r="M92" s="6">
        <v>3020</v>
      </c>
      <c r="N92" s="6">
        <v>3020</v>
      </c>
      <c r="O92" s="70">
        <f t="shared" si="73"/>
        <v>0</v>
      </c>
      <c r="P92" s="70">
        <f t="shared" si="73"/>
        <v>0</v>
      </c>
      <c r="Q92" s="70">
        <f t="shared" si="73"/>
        <v>0</v>
      </c>
      <c r="R92" s="6">
        <v>10800</v>
      </c>
      <c r="S92" s="6">
        <v>3020</v>
      </c>
      <c r="T92" s="6">
        <v>3020</v>
      </c>
      <c r="U92" s="70">
        <f t="shared" si="59"/>
        <v>7780</v>
      </c>
      <c r="V92" s="70">
        <f t="shared" si="59"/>
        <v>0</v>
      </c>
      <c r="W92" s="70">
        <f t="shared" si="59"/>
        <v>0</v>
      </c>
      <c r="X92" s="70">
        <f t="shared" si="69"/>
        <v>7780</v>
      </c>
      <c r="Y92" s="70">
        <f t="shared" si="69"/>
        <v>0</v>
      </c>
      <c r="Z92" s="70">
        <f t="shared" si="69"/>
        <v>0</v>
      </c>
      <c r="AB92" s="81"/>
    </row>
    <row r="93" spans="1:28" s="7" customFormat="1" ht="21" customHeight="1" x14ac:dyDescent="0.3">
      <c r="A93" s="4" t="s">
        <v>171</v>
      </c>
      <c r="B93" s="8" t="s">
        <v>170</v>
      </c>
      <c r="C93" s="6">
        <f t="shared" ref="C93:H93" si="87">C94+C95+C100</f>
        <v>0</v>
      </c>
      <c r="D93" s="6">
        <f t="shared" si="87"/>
        <v>0</v>
      </c>
      <c r="E93" s="6">
        <f t="shared" si="87"/>
        <v>0</v>
      </c>
      <c r="F93" s="6">
        <f t="shared" si="87"/>
        <v>0</v>
      </c>
      <c r="G93" s="6">
        <f t="shared" si="87"/>
        <v>0</v>
      </c>
      <c r="H93" s="6">
        <f t="shared" si="87"/>
        <v>0</v>
      </c>
      <c r="I93" s="6">
        <f t="shared" si="74"/>
        <v>0</v>
      </c>
      <c r="J93" s="6">
        <f t="shared" si="74"/>
        <v>0</v>
      </c>
      <c r="K93" s="6">
        <f t="shared" si="74"/>
        <v>0</v>
      </c>
      <c r="L93" s="6">
        <f t="shared" ref="L93:N93" si="88">L94+L95+L100</f>
        <v>0</v>
      </c>
      <c r="M93" s="6">
        <f t="shared" si="88"/>
        <v>0</v>
      </c>
      <c r="N93" s="6">
        <f t="shared" si="88"/>
        <v>0</v>
      </c>
      <c r="O93" s="70">
        <f t="shared" si="73"/>
        <v>0</v>
      </c>
      <c r="P93" s="70">
        <f t="shared" si="73"/>
        <v>0</v>
      </c>
      <c r="Q93" s="70">
        <f t="shared" si="73"/>
        <v>0</v>
      </c>
      <c r="R93" s="6">
        <f t="shared" ref="R93:T93" si="89">R94+R95+R100</f>
        <v>913.60800999999992</v>
      </c>
      <c r="S93" s="6">
        <f t="shared" si="89"/>
        <v>0</v>
      </c>
      <c r="T93" s="6">
        <f t="shared" si="89"/>
        <v>0</v>
      </c>
      <c r="U93" s="70">
        <f t="shared" si="59"/>
        <v>913.60800999999992</v>
      </c>
      <c r="V93" s="70">
        <f t="shared" si="59"/>
        <v>0</v>
      </c>
      <c r="W93" s="70">
        <f t="shared" si="59"/>
        <v>0</v>
      </c>
      <c r="X93" s="70">
        <f t="shared" si="69"/>
        <v>913.60800999999992</v>
      </c>
      <c r="Y93" s="70">
        <f t="shared" si="69"/>
        <v>0</v>
      </c>
      <c r="Z93" s="70">
        <f t="shared" si="69"/>
        <v>0</v>
      </c>
      <c r="AB93" s="81"/>
    </row>
    <row r="94" spans="1:28" ht="21.75" hidden="1" customHeight="1" x14ac:dyDescent="0.3">
      <c r="A94" s="9" t="s">
        <v>169</v>
      </c>
      <c r="B94" s="10" t="s">
        <v>168</v>
      </c>
      <c r="C94" s="11"/>
      <c r="D94" s="11"/>
      <c r="E94" s="11"/>
      <c r="F94" s="11"/>
      <c r="G94" s="11"/>
      <c r="H94" s="11"/>
      <c r="I94" s="11">
        <f t="shared" si="74"/>
        <v>0</v>
      </c>
      <c r="J94" s="11">
        <f t="shared" si="74"/>
        <v>0</v>
      </c>
      <c r="K94" s="11">
        <f t="shared" si="74"/>
        <v>0</v>
      </c>
      <c r="L94" s="11"/>
      <c r="M94" s="11"/>
      <c r="N94" s="11"/>
      <c r="O94" s="69">
        <f t="shared" si="73"/>
        <v>0</v>
      </c>
      <c r="P94" s="69">
        <f t="shared" si="73"/>
        <v>0</v>
      </c>
      <c r="Q94" s="69">
        <f t="shared" si="73"/>
        <v>0</v>
      </c>
      <c r="R94" s="11"/>
      <c r="S94" s="11"/>
      <c r="T94" s="11"/>
      <c r="U94" s="69">
        <f t="shared" si="59"/>
        <v>0</v>
      </c>
      <c r="V94" s="69">
        <f t="shared" si="59"/>
        <v>0</v>
      </c>
      <c r="W94" s="69">
        <f t="shared" si="59"/>
        <v>0</v>
      </c>
      <c r="X94" s="69">
        <f t="shared" si="69"/>
        <v>0</v>
      </c>
      <c r="Y94" s="69">
        <f t="shared" si="69"/>
        <v>0</v>
      </c>
      <c r="Z94" s="69">
        <f t="shared" si="69"/>
        <v>0</v>
      </c>
    </row>
    <row r="95" spans="1:28" ht="21.75" hidden="1" customHeight="1" x14ac:dyDescent="0.3">
      <c r="A95" s="9" t="s">
        <v>166</v>
      </c>
      <c r="B95" s="10" t="s">
        <v>167</v>
      </c>
      <c r="C95" s="11">
        <f t="shared" ref="C95:H95" si="90">SUM(C96:C99)</f>
        <v>0</v>
      </c>
      <c r="D95" s="11">
        <f t="shared" si="90"/>
        <v>0</v>
      </c>
      <c r="E95" s="11">
        <f t="shared" si="90"/>
        <v>0</v>
      </c>
      <c r="F95" s="11">
        <f t="shared" si="90"/>
        <v>0</v>
      </c>
      <c r="G95" s="11">
        <f t="shared" si="90"/>
        <v>0</v>
      </c>
      <c r="H95" s="11">
        <f t="shared" si="90"/>
        <v>0</v>
      </c>
      <c r="I95" s="11">
        <f t="shared" ref="I95:K157" si="91">F95-C95</f>
        <v>0</v>
      </c>
      <c r="J95" s="11">
        <f t="shared" si="91"/>
        <v>0</v>
      </c>
      <c r="K95" s="11">
        <f t="shared" si="91"/>
        <v>0</v>
      </c>
      <c r="L95" s="11">
        <f t="shared" ref="L95:N95" si="92">SUM(L96:L99)</f>
        <v>0</v>
      </c>
      <c r="M95" s="11">
        <f t="shared" si="92"/>
        <v>0</v>
      </c>
      <c r="N95" s="11">
        <f t="shared" si="92"/>
        <v>0</v>
      </c>
      <c r="O95" s="69">
        <f t="shared" si="73"/>
        <v>0</v>
      </c>
      <c r="P95" s="69">
        <f t="shared" si="73"/>
        <v>0</v>
      </c>
      <c r="Q95" s="69">
        <f t="shared" si="73"/>
        <v>0</v>
      </c>
      <c r="R95" s="11">
        <f t="shared" ref="R95:T95" si="93">SUM(R96:R99)</f>
        <v>913.60800999999992</v>
      </c>
      <c r="S95" s="11">
        <f t="shared" si="93"/>
        <v>0</v>
      </c>
      <c r="T95" s="11">
        <f t="shared" si="93"/>
        <v>0</v>
      </c>
      <c r="U95" s="69">
        <f t="shared" si="59"/>
        <v>913.60800999999992</v>
      </c>
      <c r="V95" s="69">
        <f t="shared" si="59"/>
        <v>0</v>
      </c>
      <c r="W95" s="69">
        <f t="shared" si="59"/>
        <v>0</v>
      </c>
      <c r="X95" s="69">
        <f t="shared" si="69"/>
        <v>913.60800999999992</v>
      </c>
      <c r="Y95" s="69">
        <f t="shared" si="69"/>
        <v>0</v>
      </c>
      <c r="Z95" s="69">
        <f t="shared" si="69"/>
        <v>0</v>
      </c>
    </row>
    <row r="96" spans="1:28" s="15" customFormat="1" ht="21.75" hidden="1" customHeight="1" x14ac:dyDescent="0.3">
      <c r="A96" s="12" t="s">
        <v>166</v>
      </c>
      <c r="B96" s="13" t="s">
        <v>165</v>
      </c>
      <c r="C96" s="14"/>
      <c r="D96" s="14"/>
      <c r="E96" s="14"/>
      <c r="F96" s="14"/>
      <c r="G96" s="14"/>
      <c r="H96" s="14"/>
      <c r="I96" s="14">
        <f t="shared" si="91"/>
        <v>0</v>
      </c>
      <c r="J96" s="14">
        <f t="shared" si="91"/>
        <v>0</v>
      </c>
      <c r="K96" s="14">
        <f t="shared" si="91"/>
        <v>0</v>
      </c>
      <c r="L96" s="14"/>
      <c r="M96" s="14"/>
      <c r="N96" s="14"/>
      <c r="O96" s="46">
        <f t="shared" si="73"/>
        <v>0</v>
      </c>
      <c r="P96" s="46">
        <f t="shared" si="73"/>
        <v>0</v>
      </c>
      <c r="Q96" s="46">
        <f t="shared" si="73"/>
        <v>0</v>
      </c>
      <c r="R96" s="14"/>
      <c r="S96" s="14"/>
      <c r="T96" s="14"/>
      <c r="U96" s="46">
        <f t="shared" si="59"/>
        <v>0</v>
      </c>
      <c r="V96" s="46">
        <f t="shared" si="59"/>
        <v>0</v>
      </c>
      <c r="W96" s="46">
        <f t="shared" si="59"/>
        <v>0</v>
      </c>
      <c r="X96" s="46">
        <f t="shared" si="69"/>
        <v>0</v>
      </c>
      <c r="Y96" s="46">
        <f t="shared" si="69"/>
        <v>0</v>
      </c>
      <c r="Z96" s="46">
        <f t="shared" si="69"/>
        <v>0</v>
      </c>
      <c r="AB96" s="81"/>
    </row>
    <row r="97" spans="1:28" s="15" customFormat="1" ht="39" hidden="1" customHeight="1" x14ac:dyDescent="0.3">
      <c r="A97" s="12" t="s">
        <v>164</v>
      </c>
      <c r="B97" s="13" t="s">
        <v>360</v>
      </c>
      <c r="C97" s="14"/>
      <c r="D97" s="14"/>
      <c r="E97" s="14"/>
      <c r="F97" s="14"/>
      <c r="G97" s="14"/>
      <c r="H97" s="14"/>
      <c r="I97" s="14">
        <f t="shared" si="91"/>
        <v>0</v>
      </c>
      <c r="J97" s="14">
        <f t="shared" si="91"/>
        <v>0</v>
      </c>
      <c r="K97" s="14">
        <f t="shared" si="91"/>
        <v>0</v>
      </c>
      <c r="L97" s="14"/>
      <c r="M97" s="14"/>
      <c r="N97" s="14"/>
      <c r="O97" s="46">
        <f t="shared" si="73"/>
        <v>0</v>
      </c>
      <c r="P97" s="46">
        <f t="shared" si="73"/>
        <v>0</v>
      </c>
      <c r="Q97" s="46">
        <f t="shared" si="73"/>
        <v>0</v>
      </c>
      <c r="R97" s="14">
        <v>49.883800000000001</v>
      </c>
      <c r="S97" s="14"/>
      <c r="T97" s="14"/>
      <c r="U97" s="46">
        <f t="shared" si="59"/>
        <v>49.883800000000001</v>
      </c>
      <c r="V97" s="46">
        <f t="shared" si="59"/>
        <v>0</v>
      </c>
      <c r="W97" s="46">
        <f t="shared" si="59"/>
        <v>0</v>
      </c>
      <c r="X97" s="46">
        <f t="shared" si="69"/>
        <v>49.883800000000001</v>
      </c>
      <c r="Y97" s="46">
        <f t="shared" si="69"/>
        <v>0</v>
      </c>
      <c r="Z97" s="46">
        <f t="shared" si="69"/>
        <v>0</v>
      </c>
      <c r="AB97" s="81"/>
    </row>
    <row r="98" spans="1:28" s="15" customFormat="1" ht="64.5" hidden="1" customHeight="1" x14ac:dyDescent="0.3">
      <c r="A98" s="12" t="s">
        <v>163</v>
      </c>
      <c r="B98" s="13" t="s">
        <v>361</v>
      </c>
      <c r="C98" s="14"/>
      <c r="D98" s="14"/>
      <c r="E98" s="14"/>
      <c r="F98" s="14"/>
      <c r="G98" s="14"/>
      <c r="H98" s="14"/>
      <c r="I98" s="14">
        <f t="shared" si="91"/>
        <v>0</v>
      </c>
      <c r="J98" s="14">
        <f t="shared" si="91"/>
        <v>0</v>
      </c>
      <c r="K98" s="14">
        <f t="shared" si="91"/>
        <v>0</v>
      </c>
      <c r="L98" s="14"/>
      <c r="M98" s="14"/>
      <c r="N98" s="14"/>
      <c r="O98" s="46">
        <f t="shared" si="73"/>
        <v>0</v>
      </c>
      <c r="P98" s="46">
        <f t="shared" si="73"/>
        <v>0</v>
      </c>
      <c r="Q98" s="46">
        <f t="shared" si="73"/>
        <v>0</v>
      </c>
      <c r="R98" s="14"/>
      <c r="S98" s="14"/>
      <c r="T98" s="14"/>
      <c r="U98" s="46">
        <f t="shared" si="59"/>
        <v>0</v>
      </c>
      <c r="V98" s="46">
        <f t="shared" si="59"/>
        <v>0</v>
      </c>
      <c r="W98" s="46">
        <f t="shared" si="59"/>
        <v>0</v>
      </c>
      <c r="X98" s="46">
        <f t="shared" si="69"/>
        <v>0</v>
      </c>
      <c r="Y98" s="46">
        <f t="shared" si="69"/>
        <v>0</v>
      </c>
      <c r="Z98" s="46">
        <f t="shared" si="69"/>
        <v>0</v>
      </c>
      <c r="AB98" s="81"/>
    </row>
    <row r="99" spans="1:28" s="15" customFormat="1" ht="49.5" hidden="1" customHeight="1" x14ac:dyDescent="0.3">
      <c r="A99" s="12" t="s">
        <v>162</v>
      </c>
      <c r="B99" s="13" t="s">
        <v>161</v>
      </c>
      <c r="C99" s="14"/>
      <c r="D99" s="14"/>
      <c r="E99" s="14"/>
      <c r="F99" s="14"/>
      <c r="G99" s="14"/>
      <c r="H99" s="14"/>
      <c r="I99" s="14">
        <f t="shared" si="91"/>
        <v>0</v>
      </c>
      <c r="J99" s="14">
        <f t="shared" si="91"/>
        <v>0</v>
      </c>
      <c r="K99" s="14">
        <f t="shared" si="91"/>
        <v>0</v>
      </c>
      <c r="L99" s="14"/>
      <c r="M99" s="14"/>
      <c r="N99" s="14"/>
      <c r="O99" s="46">
        <f t="shared" si="73"/>
        <v>0</v>
      </c>
      <c r="P99" s="46">
        <f t="shared" si="73"/>
        <v>0</v>
      </c>
      <c r="Q99" s="46">
        <f t="shared" si="73"/>
        <v>0</v>
      </c>
      <c r="R99" s="14">
        <v>863.72420999999997</v>
      </c>
      <c r="S99" s="14"/>
      <c r="T99" s="14"/>
      <c r="U99" s="46">
        <f t="shared" si="59"/>
        <v>863.72420999999997</v>
      </c>
      <c r="V99" s="46">
        <f t="shared" si="59"/>
        <v>0</v>
      </c>
      <c r="W99" s="46">
        <f t="shared" si="59"/>
        <v>0</v>
      </c>
      <c r="X99" s="46">
        <f t="shared" si="69"/>
        <v>863.72420999999997</v>
      </c>
      <c r="Y99" s="46">
        <f t="shared" si="69"/>
        <v>0</v>
      </c>
      <c r="Z99" s="46">
        <f t="shared" si="69"/>
        <v>0</v>
      </c>
      <c r="AB99" s="81"/>
    </row>
    <row r="100" spans="1:28" ht="30.75" hidden="1" customHeight="1" x14ac:dyDescent="0.3">
      <c r="A100" s="9" t="s">
        <v>160</v>
      </c>
      <c r="B100" s="10" t="s">
        <v>159</v>
      </c>
      <c r="C100" s="11">
        <f t="shared" ref="C100:H100" si="94">C101</f>
        <v>0</v>
      </c>
      <c r="D100" s="11">
        <f t="shared" si="94"/>
        <v>0</v>
      </c>
      <c r="E100" s="11">
        <f t="shared" si="94"/>
        <v>0</v>
      </c>
      <c r="F100" s="11">
        <f t="shared" si="94"/>
        <v>0</v>
      </c>
      <c r="G100" s="11">
        <f t="shared" si="94"/>
        <v>0</v>
      </c>
      <c r="H100" s="11">
        <f t="shared" si="94"/>
        <v>0</v>
      </c>
      <c r="I100" s="11">
        <f t="shared" si="91"/>
        <v>0</v>
      </c>
      <c r="J100" s="11">
        <f t="shared" si="91"/>
        <v>0</v>
      </c>
      <c r="K100" s="11">
        <f t="shared" si="91"/>
        <v>0</v>
      </c>
      <c r="L100" s="11">
        <f t="shared" ref="L100:N100" si="95">L101</f>
        <v>0</v>
      </c>
      <c r="M100" s="11">
        <f t="shared" si="95"/>
        <v>0</v>
      </c>
      <c r="N100" s="11">
        <f t="shared" si="95"/>
        <v>0</v>
      </c>
      <c r="O100" s="69">
        <f t="shared" si="73"/>
        <v>0</v>
      </c>
      <c r="P100" s="69">
        <f t="shared" si="73"/>
        <v>0</v>
      </c>
      <c r="Q100" s="69">
        <f t="shared" si="73"/>
        <v>0</v>
      </c>
      <c r="R100" s="11">
        <f t="shared" ref="R100:T100" si="96">R101</f>
        <v>0</v>
      </c>
      <c r="S100" s="11">
        <f t="shared" si="96"/>
        <v>0</v>
      </c>
      <c r="T100" s="11">
        <f t="shared" si="96"/>
        <v>0</v>
      </c>
      <c r="U100" s="69">
        <f t="shared" si="59"/>
        <v>0</v>
      </c>
      <c r="V100" s="69">
        <f t="shared" si="59"/>
        <v>0</v>
      </c>
      <c r="W100" s="69">
        <f t="shared" si="59"/>
        <v>0</v>
      </c>
      <c r="X100" s="69">
        <f t="shared" si="69"/>
        <v>0</v>
      </c>
      <c r="Y100" s="69">
        <f t="shared" si="69"/>
        <v>0</v>
      </c>
      <c r="Z100" s="69">
        <f t="shared" si="69"/>
        <v>0</v>
      </c>
    </row>
    <row r="101" spans="1:28" s="15" customFormat="1" ht="36" hidden="1" customHeight="1" x14ac:dyDescent="0.3">
      <c r="A101" s="12"/>
      <c r="B101" s="13" t="s">
        <v>330</v>
      </c>
      <c r="C101" s="14"/>
      <c r="D101" s="14"/>
      <c r="E101" s="14"/>
      <c r="F101" s="14"/>
      <c r="G101" s="14"/>
      <c r="H101" s="14"/>
      <c r="I101" s="14">
        <f t="shared" si="91"/>
        <v>0</v>
      </c>
      <c r="J101" s="14">
        <f t="shared" si="91"/>
        <v>0</v>
      </c>
      <c r="K101" s="14">
        <f t="shared" si="91"/>
        <v>0</v>
      </c>
      <c r="L101" s="14"/>
      <c r="M101" s="14"/>
      <c r="N101" s="14"/>
      <c r="O101" s="46">
        <f t="shared" si="73"/>
        <v>0</v>
      </c>
      <c r="P101" s="46">
        <f t="shared" si="73"/>
        <v>0</v>
      </c>
      <c r="Q101" s="46">
        <f t="shared" si="73"/>
        <v>0</v>
      </c>
      <c r="R101" s="14"/>
      <c r="S101" s="14"/>
      <c r="T101" s="14"/>
      <c r="U101" s="46">
        <f t="shared" si="59"/>
        <v>0</v>
      </c>
      <c r="V101" s="46">
        <f t="shared" si="59"/>
        <v>0</v>
      </c>
      <c r="W101" s="46">
        <f t="shared" si="59"/>
        <v>0</v>
      </c>
      <c r="X101" s="46">
        <f t="shared" si="69"/>
        <v>0</v>
      </c>
      <c r="Y101" s="46">
        <f t="shared" si="69"/>
        <v>0</v>
      </c>
      <c r="Z101" s="46">
        <f t="shared" si="69"/>
        <v>0</v>
      </c>
      <c r="AB101" s="81"/>
    </row>
    <row r="102" spans="1:28" s="7" customFormat="1" ht="27.75" customHeight="1" x14ac:dyDescent="0.3">
      <c r="A102" s="4" t="s">
        <v>158</v>
      </c>
      <c r="B102" s="5" t="s">
        <v>157</v>
      </c>
      <c r="C102" s="58">
        <f t="shared" ref="C102:H102" si="97">C104+C108+C198+C228+C236+C237+C238+C241</f>
        <v>3498655.65</v>
      </c>
      <c r="D102" s="58">
        <f t="shared" si="97"/>
        <v>2577978.89</v>
      </c>
      <c r="E102" s="58">
        <f t="shared" si="97"/>
        <v>2690997.94</v>
      </c>
      <c r="F102" s="58">
        <f t="shared" si="97"/>
        <v>3508654.7658700002</v>
      </c>
      <c r="G102" s="58">
        <f t="shared" si="97"/>
        <v>2577978.89</v>
      </c>
      <c r="H102" s="58">
        <f t="shared" si="97"/>
        <v>2690997.94</v>
      </c>
      <c r="I102" s="58">
        <f t="shared" si="91"/>
        <v>9999.1158700003289</v>
      </c>
      <c r="J102" s="58">
        <f t="shared" si="91"/>
        <v>0</v>
      </c>
      <c r="K102" s="58">
        <f t="shared" si="91"/>
        <v>0</v>
      </c>
      <c r="L102" s="58">
        <f>L104+L108+L198+L228+L236+L237+L238+L241</f>
        <v>3627028.0090699997</v>
      </c>
      <c r="M102" s="58">
        <f>M104+M108+M198+M228+M236+M237+M238+M241</f>
        <v>2703084.4588600001</v>
      </c>
      <c r="N102" s="58">
        <f>N104+N108+N198+N228+N236+N237+N238+N241</f>
        <v>2699603.24</v>
      </c>
      <c r="O102" s="59">
        <f t="shared" si="73"/>
        <v>118373.24319999944</v>
      </c>
      <c r="P102" s="59">
        <f t="shared" si="73"/>
        <v>125105.56886</v>
      </c>
      <c r="Q102" s="59">
        <f t="shared" si="73"/>
        <v>8605.3000000002794</v>
      </c>
      <c r="R102" s="6">
        <f>R104+R108+R198+R228+R236+R237+R238+R241</f>
        <v>3601339.8626200003</v>
      </c>
      <c r="S102" s="6">
        <f>S104+S108+S198+S228+S236+S237+S238+S241</f>
        <v>3328363.4215500001</v>
      </c>
      <c r="T102" s="6">
        <f>T104+T108+T198+T228+T236+T237+T238+T241</f>
        <v>3337347.17</v>
      </c>
      <c r="U102" s="70">
        <f t="shared" si="59"/>
        <v>-25688.146449999418</v>
      </c>
      <c r="V102" s="70">
        <f t="shared" si="59"/>
        <v>625278.96268999996</v>
      </c>
      <c r="W102" s="70">
        <f t="shared" si="59"/>
        <v>637743.9299999997</v>
      </c>
      <c r="X102" s="70">
        <f t="shared" si="69"/>
        <v>102684.21262000035</v>
      </c>
      <c r="Y102" s="70">
        <f t="shared" si="69"/>
        <v>750384.53154999996</v>
      </c>
      <c r="Z102" s="70">
        <f t="shared" si="69"/>
        <v>646349.23</v>
      </c>
      <c r="AB102" s="81"/>
    </row>
    <row r="103" spans="1:28" s="7" customFormat="1" ht="34.5" customHeight="1" x14ac:dyDescent="0.3">
      <c r="A103" s="22" t="s">
        <v>156</v>
      </c>
      <c r="B103" s="5" t="s">
        <v>155</v>
      </c>
      <c r="C103" s="58">
        <f t="shared" ref="C103:H103" si="98">C104+C108+C198+C228</f>
        <v>3498655.65</v>
      </c>
      <c r="D103" s="58">
        <f t="shared" si="98"/>
        <v>2577978.89</v>
      </c>
      <c r="E103" s="58">
        <f t="shared" si="98"/>
        <v>2690997.94</v>
      </c>
      <c r="F103" s="58">
        <f t="shared" si="98"/>
        <v>3508654.7658700002</v>
      </c>
      <c r="G103" s="58">
        <f t="shared" si="98"/>
        <v>2577978.89</v>
      </c>
      <c r="H103" s="58">
        <f t="shared" si="98"/>
        <v>2690997.94</v>
      </c>
      <c r="I103" s="58">
        <f t="shared" si="91"/>
        <v>9999.1158700003289</v>
      </c>
      <c r="J103" s="58">
        <f t="shared" si="91"/>
        <v>0</v>
      </c>
      <c r="K103" s="58">
        <f t="shared" si="91"/>
        <v>0</v>
      </c>
      <c r="L103" s="58">
        <f>L104+L108+L198+L228</f>
        <v>3627028.0090699997</v>
      </c>
      <c r="M103" s="58">
        <f>M104+M108+M198+M228</f>
        <v>2703084.4588600001</v>
      </c>
      <c r="N103" s="58">
        <f>N104+N108+N198+N228</f>
        <v>2699603.24</v>
      </c>
      <c r="O103" s="59">
        <f t="shared" si="73"/>
        <v>118373.24319999944</v>
      </c>
      <c r="P103" s="59">
        <f t="shared" si="73"/>
        <v>125105.56886</v>
      </c>
      <c r="Q103" s="59">
        <f t="shared" si="73"/>
        <v>8605.3000000002794</v>
      </c>
      <c r="R103" s="6">
        <f>R104+R108+R198+R228</f>
        <v>3590883.04641</v>
      </c>
      <c r="S103" s="6">
        <f>S104+S108+S198+S228</f>
        <v>3328363.4215500001</v>
      </c>
      <c r="T103" s="6">
        <f>T104+T108+T198+T228</f>
        <v>3337347.17</v>
      </c>
      <c r="U103" s="70">
        <f t="shared" si="59"/>
        <v>-36144.962659999728</v>
      </c>
      <c r="V103" s="70">
        <f t="shared" si="59"/>
        <v>625278.96268999996</v>
      </c>
      <c r="W103" s="70">
        <f t="shared" si="59"/>
        <v>637743.9299999997</v>
      </c>
      <c r="X103" s="70">
        <f t="shared" si="69"/>
        <v>92227.396410000045</v>
      </c>
      <c r="Y103" s="70">
        <f t="shared" si="69"/>
        <v>750384.53154999996</v>
      </c>
      <c r="Z103" s="70">
        <f t="shared" si="69"/>
        <v>646349.23</v>
      </c>
      <c r="AB103" s="81"/>
    </row>
    <row r="104" spans="1:28" s="7" customFormat="1" ht="34.5" customHeight="1" x14ac:dyDescent="0.3">
      <c r="A104" s="22" t="s">
        <v>154</v>
      </c>
      <c r="B104" s="8" t="s">
        <v>153</v>
      </c>
      <c r="C104" s="6">
        <f>SUM(C105:C106)</f>
        <v>4220</v>
      </c>
      <c r="D104" s="6">
        <f>D105+D106</f>
        <v>3410</v>
      </c>
      <c r="E104" s="6">
        <f>E105+E106</f>
        <v>31055</v>
      </c>
      <c r="F104" s="6">
        <f>SUM(F105:F106)</f>
        <v>4220</v>
      </c>
      <c r="G104" s="6">
        <f>G105+G106</f>
        <v>3410</v>
      </c>
      <c r="H104" s="6">
        <f>H105+H106</f>
        <v>31055</v>
      </c>
      <c r="I104" s="6">
        <f t="shared" si="91"/>
        <v>0</v>
      </c>
      <c r="J104" s="6">
        <f t="shared" si="91"/>
        <v>0</v>
      </c>
      <c r="K104" s="6">
        <f t="shared" si="91"/>
        <v>0</v>
      </c>
      <c r="L104" s="6">
        <f>SUM(L105:L106)</f>
        <v>4220</v>
      </c>
      <c r="M104" s="6">
        <f>M105+M106</f>
        <v>3410</v>
      </c>
      <c r="N104" s="6">
        <f>N105+N106</f>
        <v>31055</v>
      </c>
      <c r="O104" s="70">
        <f t="shared" si="73"/>
        <v>0</v>
      </c>
      <c r="P104" s="70">
        <f t="shared" si="73"/>
        <v>0</v>
      </c>
      <c r="Q104" s="70">
        <f t="shared" si="73"/>
        <v>0</v>
      </c>
      <c r="R104" s="6">
        <f>SUM(R105:R106)</f>
        <v>4220</v>
      </c>
      <c r="S104" s="6">
        <f>S105+S106</f>
        <v>3410</v>
      </c>
      <c r="T104" s="6">
        <f>T105+T106</f>
        <v>31055</v>
      </c>
      <c r="U104" s="70">
        <f t="shared" si="59"/>
        <v>0</v>
      </c>
      <c r="V104" s="70">
        <f t="shared" si="59"/>
        <v>0</v>
      </c>
      <c r="W104" s="70">
        <f t="shared" si="59"/>
        <v>0</v>
      </c>
      <c r="X104" s="70">
        <f t="shared" si="69"/>
        <v>0</v>
      </c>
      <c r="Y104" s="70">
        <f t="shared" si="69"/>
        <v>0</v>
      </c>
      <c r="Z104" s="70">
        <f t="shared" si="69"/>
        <v>0</v>
      </c>
      <c r="AB104" s="81"/>
    </row>
    <row r="105" spans="1:28" ht="36" customHeight="1" x14ac:dyDescent="0.3">
      <c r="A105" s="9" t="s">
        <v>152</v>
      </c>
      <c r="B105" s="23" t="s">
        <v>151</v>
      </c>
      <c r="C105" s="11">
        <v>4220</v>
      </c>
      <c r="D105" s="11">
        <v>3410</v>
      </c>
      <c r="E105" s="11">
        <v>31055</v>
      </c>
      <c r="F105" s="11">
        <v>4220</v>
      </c>
      <c r="G105" s="11">
        <v>3410</v>
      </c>
      <c r="H105" s="11">
        <v>31055</v>
      </c>
      <c r="I105" s="11">
        <f t="shared" si="91"/>
        <v>0</v>
      </c>
      <c r="J105" s="11">
        <f t="shared" si="91"/>
        <v>0</v>
      </c>
      <c r="K105" s="11">
        <f t="shared" si="91"/>
        <v>0</v>
      </c>
      <c r="L105" s="11">
        <v>4220</v>
      </c>
      <c r="M105" s="11">
        <v>3410</v>
      </c>
      <c r="N105" s="11">
        <v>31055</v>
      </c>
      <c r="O105" s="69">
        <f t="shared" si="73"/>
        <v>0</v>
      </c>
      <c r="P105" s="69">
        <f t="shared" si="73"/>
        <v>0</v>
      </c>
      <c r="Q105" s="69">
        <f t="shared" si="73"/>
        <v>0</v>
      </c>
      <c r="R105" s="11">
        <v>4220</v>
      </c>
      <c r="S105" s="11">
        <v>3410</v>
      </c>
      <c r="T105" s="11">
        <v>31055</v>
      </c>
      <c r="U105" s="69">
        <f t="shared" si="59"/>
        <v>0</v>
      </c>
      <c r="V105" s="69">
        <f t="shared" si="59"/>
        <v>0</v>
      </c>
      <c r="W105" s="69">
        <f t="shared" si="59"/>
        <v>0</v>
      </c>
      <c r="X105" s="69">
        <f t="shared" si="69"/>
        <v>0</v>
      </c>
      <c r="Y105" s="69">
        <f t="shared" si="69"/>
        <v>0</v>
      </c>
      <c r="Z105" s="69">
        <f t="shared" si="69"/>
        <v>0</v>
      </c>
    </row>
    <row r="106" spans="1:28" ht="22.5" hidden="1" customHeight="1" x14ac:dyDescent="0.3">
      <c r="A106" s="9" t="s">
        <v>150</v>
      </c>
      <c r="B106" s="23" t="s">
        <v>149</v>
      </c>
      <c r="C106" s="24">
        <f t="shared" ref="C106:H106" si="99">C107</f>
        <v>0</v>
      </c>
      <c r="D106" s="11">
        <f t="shared" si="99"/>
        <v>0</v>
      </c>
      <c r="E106" s="11">
        <f t="shared" si="99"/>
        <v>0</v>
      </c>
      <c r="F106" s="24">
        <f t="shared" si="99"/>
        <v>0</v>
      </c>
      <c r="G106" s="11">
        <f t="shared" si="99"/>
        <v>0</v>
      </c>
      <c r="H106" s="11">
        <f t="shared" si="99"/>
        <v>0</v>
      </c>
      <c r="I106" s="24">
        <f t="shared" si="91"/>
        <v>0</v>
      </c>
      <c r="J106" s="11">
        <f t="shared" si="91"/>
        <v>0</v>
      </c>
      <c r="K106" s="11">
        <f t="shared" si="91"/>
        <v>0</v>
      </c>
      <c r="L106" s="24">
        <f t="shared" ref="L106:N106" si="100">L107</f>
        <v>0</v>
      </c>
      <c r="M106" s="11">
        <f t="shared" si="100"/>
        <v>0</v>
      </c>
      <c r="N106" s="11">
        <f t="shared" si="100"/>
        <v>0</v>
      </c>
      <c r="O106" s="69">
        <f t="shared" si="73"/>
        <v>0</v>
      </c>
      <c r="P106" s="69">
        <f t="shared" si="73"/>
        <v>0</v>
      </c>
      <c r="Q106" s="69">
        <f t="shared" si="73"/>
        <v>0</v>
      </c>
      <c r="R106" s="24">
        <f t="shared" ref="R106:T106" si="101">R107</f>
        <v>0</v>
      </c>
      <c r="S106" s="11">
        <f t="shared" si="101"/>
        <v>0</v>
      </c>
      <c r="T106" s="11">
        <f t="shared" si="101"/>
        <v>0</v>
      </c>
      <c r="U106" s="69">
        <f t="shared" si="59"/>
        <v>0</v>
      </c>
      <c r="V106" s="69">
        <f t="shared" si="59"/>
        <v>0</v>
      </c>
      <c r="W106" s="69">
        <f t="shared" si="59"/>
        <v>0</v>
      </c>
      <c r="X106" s="69">
        <f t="shared" si="69"/>
        <v>0</v>
      </c>
      <c r="Y106" s="69">
        <f t="shared" si="69"/>
        <v>0</v>
      </c>
      <c r="Z106" s="69">
        <f t="shared" si="69"/>
        <v>0</v>
      </c>
    </row>
    <row r="107" spans="1:28" s="15" customFormat="1" ht="46.5" hidden="1" customHeight="1" x14ac:dyDescent="0.3">
      <c r="A107" s="12"/>
      <c r="B107" s="13" t="s">
        <v>148</v>
      </c>
      <c r="C107" s="14"/>
      <c r="D107" s="14"/>
      <c r="E107" s="14"/>
      <c r="F107" s="14"/>
      <c r="G107" s="14"/>
      <c r="H107" s="14"/>
      <c r="I107" s="14">
        <f t="shared" si="91"/>
        <v>0</v>
      </c>
      <c r="J107" s="14">
        <f t="shared" si="91"/>
        <v>0</v>
      </c>
      <c r="K107" s="14">
        <f t="shared" si="91"/>
        <v>0</v>
      </c>
      <c r="L107" s="14"/>
      <c r="M107" s="14"/>
      <c r="N107" s="14"/>
      <c r="O107" s="46">
        <f t="shared" si="73"/>
        <v>0</v>
      </c>
      <c r="P107" s="46">
        <f t="shared" si="73"/>
        <v>0</v>
      </c>
      <c r="Q107" s="46">
        <f t="shared" si="73"/>
        <v>0</v>
      </c>
      <c r="R107" s="14"/>
      <c r="S107" s="14"/>
      <c r="T107" s="14"/>
      <c r="U107" s="46">
        <f t="shared" si="59"/>
        <v>0</v>
      </c>
      <c r="V107" s="46">
        <f t="shared" si="59"/>
        <v>0</v>
      </c>
      <c r="W107" s="46">
        <f t="shared" si="59"/>
        <v>0</v>
      </c>
      <c r="X107" s="46">
        <f t="shared" si="69"/>
        <v>0</v>
      </c>
      <c r="Y107" s="46">
        <f t="shared" si="69"/>
        <v>0</v>
      </c>
      <c r="Z107" s="46">
        <f t="shared" si="69"/>
        <v>0</v>
      </c>
      <c r="AB107" s="81"/>
    </row>
    <row r="108" spans="1:28" s="7" customFormat="1" ht="35.25" customHeight="1" x14ac:dyDescent="0.3">
      <c r="A108" s="4" t="s">
        <v>147</v>
      </c>
      <c r="B108" s="8" t="s">
        <v>146</v>
      </c>
      <c r="C108" s="6">
        <f t="shared" ref="C108:H108" si="102">C109+C113+C114+C115+C119+C121+C122+C124+C127+C130+C131+C132+C133+C134+C136+C141+C142+C147+C160</f>
        <v>1581365.65</v>
      </c>
      <c r="D108" s="6">
        <f t="shared" si="102"/>
        <v>667455.89000000013</v>
      </c>
      <c r="E108" s="6">
        <f t="shared" si="102"/>
        <v>731585.94</v>
      </c>
      <c r="F108" s="58">
        <f t="shared" si="102"/>
        <v>1591364.7658700002</v>
      </c>
      <c r="G108" s="58">
        <f t="shared" si="102"/>
        <v>667455.89000000013</v>
      </c>
      <c r="H108" s="58">
        <f t="shared" si="102"/>
        <v>731585.94</v>
      </c>
      <c r="I108" s="6">
        <f t="shared" si="91"/>
        <v>9999.1158700003289</v>
      </c>
      <c r="J108" s="6">
        <f t="shared" si="91"/>
        <v>0</v>
      </c>
      <c r="K108" s="6">
        <f t="shared" si="91"/>
        <v>0</v>
      </c>
      <c r="L108" s="58">
        <f>L109+L113+L114+L115+L119+L121+L122+L124+L127+L130+L131+L132+L133+L134+L136+L141+L142+L147+L160</f>
        <v>1707343.0090699999</v>
      </c>
      <c r="M108" s="58">
        <f>M109+M113+M114+M115+M119+M121+M122+M124+M127+M130+M131+M132+M133+M134+M136+M141+M142+M147+M160</f>
        <v>792561.45886000013</v>
      </c>
      <c r="N108" s="58">
        <f>N109+N113+N114+N115+N119+N121+N122+N124+N127+N130+N131+N132+N133+N134+N136+N141+N142+N147+N160</f>
        <v>740191.24</v>
      </c>
      <c r="O108" s="59">
        <f t="shared" si="73"/>
        <v>115978.24319999968</v>
      </c>
      <c r="P108" s="59">
        <f t="shared" si="73"/>
        <v>125105.56886</v>
      </c>
      <c r="Q108" s="59">
        <f t="shared" si="73"/>
        <v>8605.3000000000466</v>
      </c>
      <c r="R108" s="6">
        <f>R109+R113+R114+R115+R119+R121+R122+R124+R127+R130+R131+R132+R133+R134+R136+R141+R142+R147+R160</f>
        <v>1667517.9764100001</v>
      </c>
      <c r="S108" s="6">
        <f>S109+S113+S114+S115+S119+S121+S122+S124+S127+S130+S131+S132+S133+S134+S136+S141+S142+S147+S160</f>
        <v>1417840.4215500001</v>
      </c>
      <c r="T108" s="6">
        <f>T109+T113+T114+T115+T119+T121+T122+T124+T127+T130+T131+T132+T133+T134+T136+T141+T142+T147+T160</f>
        <v>1377935.1700000002</v>
      </c>
      <c r="U108" s="70">
        <f t="shared" si="59"/>
        <v>-39825.032659999793</v>
      </c>
      <c r="V108" s="70">
        <f t="shared" si="59"/>
        <v>625278.96268999996</v>
      </c>
      <c r="W108" s="70">
        <f t="shared" si="59"/>
        <v>637743.93000000017</v>
      </c>
      <c r="X108" s="70">
        <f t="shared" si="69"/>
        <v>86152.326410000212</v>
      </c>
      <c r="Y108" s="70">
        <f t="shared" si="69"/>
        <v>750384.53154999996</v>
      </c>
      <c r="Z108" s="70">
        <f t="shared" si="69"/>
        <v>646349.23000000021</v>
      </c>
      <c r="AB108" s="81"/>
    </row>
    <row r="109" spans="1:28" ht="82.5" customHeight="1" x14ac:dyDescent="0.3">
      <c r="A109" s="25" t="s">
        <v>145</v>
      </c>
      <c r="B109" s="26" t="s">
        <v>144</v>
      </c>
      <c r="C109" s="27">
        <f t="shared" ref="C109:H109" si="103">SUM(C110:C112)</f>
        <v>53330.78</v>
      </c>
      <c r="D109" s="27">
        <f t="shared" si="103"/>
        <v>47465</v>
      </c>
      <c r="E109" s="27">
        <f t="shared" si="103"/>
        <v>49431</v>
      </c>
      <c r="F109" s="60">
        <f t="shared" si="103"/>
        <v>53330.78</v>
      </c>
      <c r="G109" s="60">
        <f t="shared" si="103"/>
        <v>47465</v>
      </c>
      <c r="H109" s="60">
        <f t="shared" si="103"/>
        <v>49431</v>
      </c>
      <c r="I109" s="27">
        <f t="shared" si="91"/>
        <v>0</v>
      </c>
      <c r="J109" s="27">
        <f t="shared" si="91"/>
        <v>0</v>
      </c>
      <c r="K109" s="27">
        <f t="shared" si="91"/>
        <v>0</v>
      </c>
      <c r="L109" s="60">
        <f t="shared" ref="L109:N109" si="104">SUM(L110:L112)</f>
        <v>228416.24000000002</v>
      </c>
      <c r="M109" s="60">
        <f t="shared" si="104"/>
        <v>47465</v>
      </c>
      <c r="N109" s="60">
        <f t="shared" si="104"/>
        <v>49431</v>
      </c>
      <c r="O109" s="68">
        <f t="shared" si="73"/>
        <v>175085.46000000002</v>
      </c>
      <c r="P109" s="68">
        <f t="shared" si="73"/>
        <v>0</v>
      </c>
      <c r="Q109" s="68">
        <f t="shared" si="73"/>
        <v>0</v>
      </c>
      <c r="R109" s="27">
        <f t="shared" ref="R109:T109" si="105">SUM(R110:R112)</f>
        <v>227536.57</v>
      </c>
      <c r="S109" s="27">
        <f t="shared" si="105"/>
        <v>47465</v>
      </c>
      <c r="T109" s="27">
        <f t="shared" si="105"/>
        <v>11914</v>
      </c>
      <c r="U109" s="69">
        <f t="shared" si="59"/>
        <v>-879.67000000001281</v>
      </c>
      <c r="V109" s="69">
        <f t="shared" si="59"/>
        <v>0</v>
      </c>
      <c r="W109" s="69">
        <f t="shared" si="59"/>
        <v>-37517</v>
      </c>
      <c r="X109" s="69">
        <f t="shared" si="69"/>
        <v>174205.79</v>
      </c>
      <c r="Y109" s="69">
        <f t="shared" si="69"/>
        <v>0</v>
      </c>
      <c r="Z109" s="69">
        <f t="shared" si="69"/>
        <v>-37517</v>
      </c>
    </row>
    <row r="110" spans="1:28" s="15" customFormat="1" ht="50.25" customHeight="1" x14ac:dyDescent="0.3">
      <c r="A110" s="28"/>
      <c r="B110" s="29" t="s">
        <v>143</v>
      </c>
      <c r="C110" s="30">
        <v>42307</v>
      </c>
      <c r="D110" s="30">
        <v>47465</v>
      </c>
      <c r="E110" s="30">
        <v>49431</v>
      </c>
      <c r="F110" s="61">
        <v>42307</v>
      </c>
      <c r="G110" s="61">
        <v>47465</v>
      </c>
      <c r="H110" s="61">
        <v>49431</v>
      </c>
      <c r="I110" s="30">
        <f t="shared" si="91"/>
        <v>0</v>
      </c>
      <c r="J110" s="30">
        <f t="shared" si="91"/>
        <v>0</v>
      </c>
      <c r="K110" s="30">
        <f t="shared" si="91"/>
        <v>0</v>
      </c>
      <c r="L110" s="61">
        <v>207004</v>
      </c>
      <c r="M110" s="61">
        <v>47465</v>
      </c>
      <c r="N110" s="61">
        <v>49431</v>
      </c>
      <c r="O110" s="67">
        <f t="shared" si="73"/>
        <v>164697</v>
      </c>
      <c r="P110" s="67">
        <f t="shared" si="73"/>
        <v>0</v>
      </c>
      <c r="Q110" s="67">
        <f t="shared" si="73"/>
        <v>0</v>
      </c>
      <c r="R110" s="30">
        <v>207004</v>
      </c>
      <c r="S110" s="30">
        <v>47465</v>
      </c>
      <c r="T110" s="30">
        <v>11914</v>
      </c>
      <c r="U110" s="46">
        <f t="shared" si="59"/>
        <v>0</v>
      </c>
      <c r="V110" s="46">
        <f t="shared" si="59"/>
        <v>0</v>
      </c>
      <c r="W110" s="46">
        <f t="shared" si="59"/>
        <v>-37517</v>
      </c>
      <c r="X110" s="46">
        <f t="shared" si="69"/>
        <v>164697</v>
      </c>
      <c r="Y110" s="46">
        <f t="shared" si="69"/>
        <v>0</v>
      </c>
      <c r="Z110" s="46">
        <f t="shared" si="69"/>
        <v>-37517</v>
      </c>
      <c r="AB110" s="81"/>
    </row>
    <row r="111" spans="1:28" s="15" customFormat="1" ht="29.25" customHeight="1" x14ac:dyDescent="0.3">
      <c r="A111" s="31"/>
      <c r="B111" s="29" t="s">
        <v>142</v>
      </c>
      <c r="C111" s="30">
        <v>11023.78</v>
      </c>
      <c r="D111" s="30">
        <v>0</v>
      </c>
      <c r="E111" s="30">
        <v>0</v>
      </c>
      <c r="F111" s="61">
        <v>11023.78</v>
      </c>
      <c r="G111" s="61">
        <v>0</v>
      </c>
      <c r="H111" s="61">
        <v>0</v>
      </c>
      <c r="I111" s="30">
        <f t="shared" si="91"/>
        <v>0</v>
      </c>
      <c r="J111" s="30">
        <f t="shared" si="91"/>
        <v>0</v>
      </c>
      <c r="K111" s="30">
        <f t="shared" si="91"/>
        <v>0</v>
      </c>
      <c r="L111" s="61">
        <v>21337.79</v>
      </c>
      <c r="M111" s="61">
        <v>0</v>
      </c>
      <c r="N111" s="61">
        <v>0</v>
      </c>
      <c r="O111" s="67">
        <f t="shared" si="73"/>
        <v>10314.01</v>
      </c>
      <c r="P111" s="67">
        <f t="shared" si="73"/>
        <v>0</v>
      </c>
      <c r="Q111" s="67">
        <f t="shared" si="73"/>
        <v>0</v>
      </c>
      <c r="R111" s="30">
        <v>18416.78</v>
      </c>
      <c r="S111" s="30">
        <v>0</v>
      </c>
      <c r="T111" s="30">
        <v>0</v>
      </c>
      <c r="U111" s="46">
        <f t="shared" si="59"/>
        <v>-2921.010000000002</v>
      </c>
      <c r="V111" s="46">
        <f t="shared" si="59"/>
        <v>0</v>
      </c>
      <c r="W111" s="46">
        <f t="shared" si="59"/>
        <v>0</v>
      </c>
      <c r="X111" s="46">
        <f t="shared" si="69"/>
        <v>7392.9999999999982</v>
      </c>
      <c r="Y111" s="46">
        <f t="shared" si="69"/>
        <v>0</v>
      </c>
      <c r="Z111" s="46">
        <f t="shared" si="69"/>
        <v>0</v>
      </c>
      <c r="AB111" s="81"/>
    </row>
    <row r="112" spans="1:28" s="15" customFormat="1" ht="108.75" customHeight="1" x14ac:dyDescent="0.3">
      <c r="A112" s="31"/>
      <c r="B112" s="29" t="s">
        <v>141</v>
      </c>
      <c r="C112" s="30"/>
      <c r="D112" s="30"/>
      <c r="E112" s="30"/>
      <c r="F112" s="61"/>
      <c r="G112" s="61"/>
      <c r="H112" s="61"/>
      <c r="I112" s="30">
        <f t="shared" si="91"/>
        <v>0</v>
      </c>
      <c r="J112" s="30">
        <f t="shared" si="91"/>
        <v>0</v>
      </c>
      <c r="K112" s="30">
        <f t="shared" si="91"/>
        <v>0</v>
      </c>
      <c r="L112" s="61">
        <v>74.45</v>
      </c>
      <c r="M112" s="61">
        <v>0</v>
      </c>
      <c r="N112" s="61">
        <v>0</v>
      </c>
      <c r="O112" s="67">
        <f t="shared" si="73"/>
        <v>74.45</v>
      </c>
      <c r="P112" s="67">
        <f t="shared" si="73"/>
        <v>0</v>
      </c>
      <c r="Q112" s="67">
        <f t="shared" si="73"/>
        <v>0</v>
      </c>
      <c r="R112" s="30">
        <v>2115.79</v>
      </c>
      <c r="S112" s="30">
        <v>0</v>
      </c>
      <c r="T112" s="30">
        <v>0</v>
      </c>
      <c r="U112" s="46">
        <f t="shared" si="59"/>
        <v>2041.34</v>
      </c>
      <c r="V112" s="46">
        <f t="shared" si="59"/>
        <v>0</v>
      </c>
      <c r="W112" s="46">
        <f t="shared" si="59"/>
        <v>0</v>
      </c>
      <c r="X112" s="46">
        <f t="shared" si="69"/>
        <v>2115.79</v>
      </c>
      <c r="Y112" s="46">
        <f t="shared" si="69"/>
        <v>0</v>
      </c>
      <c r="Z112" s="46">
        <f t="shared" si="69"/>
        <v>0</v>
      </c>
      <c r="AB112" s="81"/>
    </row>
    <row r="113" spans="1:28" ht="84" hidden="1" customHeight="1" x14ac:dyDescent="0.3">
      <c r="A113" s="32" t="s">
        <v>140</v>
      </c>
      <c r="B113" s="26" t="s">
        <v>139</v>
      </c>
      <c r="C113" s="27"/>
      <c r="D113" s="27"/>
      <c r="E113" s="27"/>
      <c r="F113" s="60"/>
      <c r="G113" s="60"/>
      <c r="H113" s="60"/>
      <c r="I113" s="27">
        <f t="shared" si="91"/>
        <v>0</v>
      </c>
      <c r="J113" s="27">
        <f t="shared" si="91"/>
        <v>0</v>
      </c>
      <c r="K113" s="27">
        <f t="shared" si="91"/>
        <v>0</v>
      </c>
      <c r="L113" s="60"/>
      <c r="M113" s="60"/>
      <c r="N113" s="60"/>
      <c r="O113" s="68">
        <f t="shared" si="73"/>
        <v>0</v>
      </c>
      <c r="P113" s="68">
        <f t="shared" si="73"/>
        <v>0</v>
      </c>
      <c r="Q113" s="68">
        <f t="shared" si="73"/>
        <v>0</v>
      </c>
      <c r="R113" s="27"/>
      <c r="S113" s="27"/>
      <c r="T113" s="27"/>
      <c r="U113" s="69">
        <f t="shared" si="59"/>
        <v>0</v>
      </c>
      <c r="V113" s="69">
        <f t="shared" si="59"/>
        <v>0</v>
      </c>
      <c r="W113" s="69">
        <f t="shared" si="59"/>
        <v>0</v>
      </c>
      <c r="X113" s="69">
        <f t="shared" si="69"/>
        <v>0</v>
      </c>
      <c r="Y113" s="69">
        <f t="shared" si="69"/>
        <v>0</v>
      </c>
      <c r="Z113" s="69">
        <f t="shared" si="69"/>
        <v>0</v>
      </c>
    </row>
    <row r="114" spans="1:28" ht="81" customHeight="1" x14ac:dyDescent="0.3">
      <c r="A114" s="32" t="s">
        <v>138</v>
      </c>
      <c r="B114" s="26" t="s">
        <v>137</v>
      </c>
      <c r="C114" s="27">
        <v>162346</v>
      </c>
      <c r="D114" s="27">
        <v>16450</v>
      </c>
      <c r="E114" s="27">
        <v>0</v>
      </c>
      <c r="F114" s="60">
        <f>84105.70415+78239.41172</f>
        <v>162345.11587000001</v>
      </c>
      <c r="G114" s="60">
        <v>16450</v>
      </c>
      <c r="H114" s="60">
        <v>0</v>
      </c>
      <c r="I114" s="60">
        <f t="shared" si="91"/>
        <v>-0.88412999999127351</v>
      </c>
      <c r="J114" s="27">
        <f t="shared" si="91"/>
        <v>0</v>
      </c>
      <c r="K114" s="27">
        <f t="shared" si="91"/>
        <v>0</v>
      </c>
      <c r="L114" s="60">
        <f>104548.72083+78239.41172</f>
        <v>182788.13255000001</v>
      </c>
      <c r="M114" s="60">
        <v>16449.818859999999</v>
      </c>
      <c r="N114" s="60">
        <v>0</v>
      </c>
      <c r="O114" s="68">
        <f t="shared" si="73"/>
        <v>20443.016680000001</v>
      </c>
      <c r="P114" s="68">
        <f t="shared" si="73"/>
        <v>-0.18114000000059605</v>
      </c>
      <c r="Q114" s="68">
        <f t="shared" si="73"/>
        <v>0</v>
      </c>
      <c r="R114" s="27">
        <v>128799.71988999999</v>
      </c>
      <c r="S114" s="27">
        <v>70949.301549999902</v>
      </c>
      <c r="T114" s="27">
        <v>0</v>
      </c>
      <c r="U114" s="69">
        <f t="shared" si="59"/>
        <v>-53988.412660000016</v>
      </c>
      <c r="V114" s="69">
        <f t="shared" si="59"/>
        <v>54499.482689999903</v>
      </c>
      <c r="W114" s="69">
        <f t="shared" si="59"/>
        <v>0</v>
      </c>
      <c r="X114" s="69">
        <f t="shared" si="69"/>
        <v>-33546.280110000007</v>
      </c>
      <c r="Y114" s="69">
        <f t="shared" si="69"/>
        <v>54499.301549999902</v>
      </c>
      <c r="Z114" s="69">
        <f t="shared" si="69"/>
        <v>0</v>
      </c>
      <c r="AB114" s="82"/>
    </row>
    <row r="115" spans="1:28" ht="49.5" customHeight="1" x14ac:dyDescent="0.3">
      <c r="A115" s="32" t="s">
        <v>136</v>
      </c>
      <c r="B115" s="33" t="s">
        <v>135</v>
      </c>
      <c r="C115" s="27">
        <f t="shared" ref="C115:H115" si="106">SUM(C116:C118)</f>
        <v>0</v>
      </c>
      <c r="D115" s="27">
        <f t="shared" si="106"/>
        <v>0</v>
      </c>
      <c r="E115" s="27">
        <f t="shared" si="106"/>
        <v>420</v>
      </c>
      <c r="F115" s="60">
        <f t="shared" si="106"/>
        <v>0</v>
      </c>
      <c r="G115" s="60">
        <f t="shared" si="106"/>
        <v>0</v>
      </c>
      <c r="H115" s="60">
        <f t="shared" si="106"/>
        <v>420</v>
      </c>
      <c r="I115" s="27">
        <f t="shared" si="91"/>
        <v>0</v>
      </c>
      <c r="J115" s="27">
        <f t="shared" si="91"/>
        <v>0</v>
      </c>
      <c r="K115" s="27">
        <f t="shared" si="91"/>
        <v>0</v>
      </c>
      <c r="L115" s="60">
        <f t="shared" ref="L115:N115" si="107">SUM(L116:L118)</f>
        <v>0</v>
      </c>
      <c r="M115" s="60">
        <f t="shared" si="107"/>
        <v>0</v>
      </c>
      <c r="N115" s="60">
        <f t="shared" si="107"/>
        <v>420</v>
      </c>
      <c r="O115" s="68">
        <f t="shared" si="73"/>
        <v>0</v>
      </c>
      <c r="P115" s="68">
        <f t="shared" si="73"/>
        <v>0</v>
      </c>
      <c r="Q115" s="68">
        <f t="shared" si="73"/>
        <v>0</v>
      </c>
      <c r="R115" s="27">
        <f t="shared" ref="R115:T115" si="108">SUM(R116:R118)</f>
        <v>0</v>
      </c>
      <c r="S115" s="27">
        <f t="shared" si="108"/>
        <v>0</v>
      </c>
      <c r="T115" s="27">
        <f t="shared" si="108"/>
        <v>420</v>
      </c>
      <c r="U115" s="69">
        <f t="shared" si="59"/>
        <v>0</v>
      </c>
      <c r="V115" s="69">
        <f t="shared" si="59"/>
        <v>0</v>
      </c>
      <c r="W115" s="69">
        <f t="shared" si="59"/>
        <v>0</v>
      </c>
      <c r="X115" s="69">
        <f t="shared" si="69"/>
        <v>0</v>
      </c>
      <c r="Y115" s="69">
        <f t="shared" si="69"/>
        <v>0</v>
      </c>
      <c r="Z115" s="69">
        <f t="shared" si="69"/>
        <v>0</v>
      </c>
    </row>
    <row r="116" spans="1:28" s="15" customFormat="1" ht="65.25" customHeight="1" x14ac:dyDescent="0.3">
      <c r="A116" s="31"/>
      <c r="B116" s="29" t="s">
        <v>134</v>
      </c>
      <c r="C116" s="30">
        <v>0</v>
      </c>
      <c r="D116" s="30">
        <v>0</v>
      </c>
      <c r="E116" s="30">
        <v>420</v>
      </c>
      <c r="F116" s="61">
        <v>0</v>
      </c>
      <c r="G116" s="61">
        <v>0</v>
      </c>
      <c r="H116" s="61">
        <v>420</v>
      </c>
      <c r="I116" s="30">
        <f t="shared" si="91"/>
        <v>0</v>
      </c>
      <c r="J116" s="30">
        <f t="shared" si="91"/>
        <v>0</v>
      </c>
      <c r="K116" s="30">
        <f t="shared" si="91"/>
        <v>0</v>
      </c>
      <c r="L116" s="61">
        <v>0</v>
      </c>
      <c r="M116" s="61">
        <v>0</v>
      </c>
      <c r="N116" s="61">
        <v>420</v>
      </c>
      <c r="O116" s="67">
        <f t="shared" si="73"/>
        <v>0</v>
      </c>
      <c r="P116" s="67">
        <f t="shared" si="73"/>
        <v>0</v>
      </c>
      <c r="Q116" s="67">
        <f t="shared" si="73"/>
        <v>0</v>
      </c>
      <c r="R116" s="30">
        <v>0</v>
      </c>
      <c r="S116" s="30">
        <v>0</v>
      </c>
      <c r="T116" s="30">
        <v>420</v>
      </c>
      <c r="U116" s="46">
        <f t="shared" si="59"/>
        <v>0</v>
      </c>
      <c r="V116" s="46">
        <f t="shared" si="59"/>
        <v>0</v>
      </c>
      <c r="W116" s="46">
        <f t="shared" si="59"/>
        <v>0</v>
      </c>
      <c r="X116" s="46">
        <f t="shared" si="69"/>
        <v>0</v>
      </c>
      <c r="Y116" s="46">
        <f t="shared" si="69"/>
        <v>0</v>
      </c>
      <c r="Z116" s="46">
        <f t="shared" si="69"/>
        <v>0</v>
      </c>
      <c r="AB116" s="81"/>
    </row>
    <row r="117" spans="1:28" s="15" customFormat="1" ht="84" hidden="1" customHeight="1" x14ac:dyDescent="0.3">
      <c r="A117" s="31"/>
      <c r="B117" s="29" t="s">
        <v>133</v>
      </c>
      <c r="C117" s="30"/>
      <c r="D117" s="30"/>
      <c r="E117" s="30"/>
      <c r="F117" s="61"/>
      <c r="G117" s="61"/>
      <c r="H117" s="61"/>
      <c r="I117" s="30">
        <f t="shared" si="91"/>
        <v>0</v>
      </c>
      <c r="J117" s="30">
        <f t="shared" si="91"/>
        <v>0</v>
      </c>
      <c r="K117" s="30">
        <f t="shared" si="91"/>
        <v>0</v>
      </c>
      <c r="L117" s="61"/>
      <c r="M117" s="61"/>
      <c r="N117" s="61"/>
      <c r="O117" s="67">
        <f t="shared" si="73"/>
        <v>0</v>
      </c>
      <c r="P117" s="67">
        <f t="shared" si="73"/>
        <v>0</v>
      </c>
      <c r="Q117" s="67">
        <f t="shared" si="73"/>
        <v>0</v>
      </c>
      <c r="R117" s="30"/>
      <c r="S117" s="30"/>
      <c r="T117" s="30"/>
      <c r="U117" s="46">
        <f t="shared" si="59"/>
        <v>0</v>
      </c>
      <c r="V117" s="46">
        <f t="shared" si="59"/>
        <v>0</v>
      </c>
      <c r="W117" s="46">
        <f t="shared" si="59"/>
        <v>0</v>
      </c>
      <c r="X117" s="46">
        <f t="shared" si="69"/>
        <v>0</v>
      </c>
      <c r="Y117" s="46">
        <f t="shared" si="69"/>
        <v>0</v>
      </c>
      <c r="Z117" s="46">
        <f t="shared" si="69"/>
        <v>0</v>
      </c>
      <c r="AB117" s="81"/>
    </row>
    <row r="118" spans="1:28" s="15" customFormat="1" ht="84" hidden="1" customHeight="1" x14ac:dyDescent="0.3">
      <c r="A118" s="31"/>
      <c r="B118" s="29" t="s">
        <v>132</v>
      </c>
      <c r="C118" s="30"/>
      <c r="D118" s="30"/>
      <c r="E118" s="30"/>
      <c r="F118" s="61"/>
      <c r="G118" s="61"/>
      <c r="H118" s="61"/>
      <c r="I118" s="30">
        <f t="shared" si="91"/>
        <v>0</v>
      </c>
      <c r="J118" s="30">
        <f t="shared" si="91"/>
        <v>0</v>
      </c>
      <c r="K118" s="30">
        <f t="shared" si="91"/>
        <v>0</v>
      </c>
      <c r="L118" s="61"/>
      <c r="M118" s="61"/>
      <c r="N118" s="61"/>
      <c r="O118" s="67">
        <f t="shared" si="73"/>
        <v>0</v>
      </c>
      <c r="P118" s="67">
        <f t="shared" si="73"/>
        <v>0</v>
      </c>
      <c r="Q118" s="67">
        <f t="shared" si="73"/>
        <v>0</v>
      </c>
      <c r="R118" s="30"/>
      <c r="S118" s="30"/>
      <c r="T118" s="30"/>
      <c r="U118" s="46">
        <f t="shared" si="59"/>
        <v>0</v>
      </c>
      <c r="V118" s="46">
        <f t="shared" si="59"/>
        <v>0</v>
      </c>
      <c r="W118" s="46">
        <f t="shared" si="59"/>
        <v>0</v>
      </c>
      <c r="X118" s="46">
        <f t="shared" si="69"/>
        <v>0</v>
      </c>
      <c r="Y118" s="46">
        <f t="shared" si="69"/>
        <v>0</v>
      </c>
      <c r="Z118" s="46">
        <f t="shared" si="69"/>
        <v>0</v>
      </c>
      <c r="AB118" s="81"/>
    </row>
    <row r="119" spans="1:28" ht="50.25" customHeight="1" x14ac:dyDescent="0.3">
      <c r="A119" s="32" t="s">
        <v>131</v>
      </c>
      <c r="B119" s="33" t="s">
        <v>130</v>
      </c>
      <c r="C119" s="27">
        <f t="shared" ref="C119:H119" si="109">SUM(C120)</f>
        <v>0</v>
      </c>
      <c r="D119" s="27">
        <f t="shared" si="109"/>
        <v>0</v>
      </c>
      <c r="E119" s="27">
        <f t="shared" si="109"/>
        <v>0</v>
      </c>
      <c r="F119" s="60">
        <f t="shared" si="109"/>
        <v>0</v>
      </c>
      <c r="G119" s="60">
        <f t="shared" si="109"/>
        <v>0</v>
      </c>
      <c r="H119" s="60">
        <f t="shared" si="109"/>
        <v>0</v>
      </c>
      <c r="I119" s="27">
        <f t="shared" si="91"/>
        <v>0</v>
      </c>
      <c r="J119" s="27">
        <f t="shared" si="91"/>
        <v>0</v>
      </c>
      <c r="K119" s="27">
        <f t="shared" si="91"/>
        <v>0</v>
      </c>
      <c r="L119" s="60">
        <f t="shared" ref="L119:N119" si="110">SUM(L120)</f>
        <v>0</v>
      </c>
      <c r="M119" s="60">
        <f t="shared" si="110"/>
        <v>0</v>
      </c>
      <c r="N119" s="60">
        <f t="shared" si="110"/>
        <v>8215</v>
      </c>
      <c r="O119" s="68">
        <f t="shared" si="73"/>
        <v>0</v>
      </c>
      <c r="P119" s="68">
        <f t="shared" si="73"/>
        <v>0</v>
      </c>
      <c r="Q119" s="68">
        <f t="shared" si="73"/>
        <v>8215</v>
      </c>
      <c r="R119" s="27">
        <f t="shared" ref="R119:T119" si="111">SUM(R120)</f>
        <v>0</v>
      </c>
      <c r="S119" s="27">
        <f t="shared" si="111"/>
        <v>0</v>
      </c>
      <c r="T119" s="27">
        <f t="shared" si="111"/>
        <v>8215</v>
      </c>
      <c r="U119" s="69">
        <f t="shared" si="59"/>
        <v>0</v>
      </c>
      <c r="V119" s="69">
        <f t="shared" si="59"/>
        <v>0</v>
      </c>
      <c r="W119" s="69">
        <f t="shared" si="59"/>
        <v>0</v>
      </c>
      <c r="X119" s="69">
        <f t="shared" si="69"/>
        <v>0</v>
      </c>
      <c r="Y119" s="69">
        <f t="shared" si="69"/>
        <v>0</v>
      </c>
      <c r="Z119" s="69">
        <f t="shared" si="69"/>
        <v>8215</v>
      </c>
    </row>
    <row r="120" spans="1:28" s="15" customFormat="1" ht="48.75" customHeight="1" x14ac:dyDescent="0.3">
      <c r="A120" s="31"/>
      <c r="B120" s="29" t="s">
        <v>349</v>
      </c>
      <c r="C120" s="30"/>
      <c r="D120" s="30"/>
      <c r="E120" s="30"/>
      <c r="F120" s="61"/>
      <c r="G120" s="61"/>
      <c r="H120" s="61"/>
      <c r="I120" s="30">
        <f t="shared" si="91"/>
        <v>0</v>
      </c>
      <c r="J120" s="30">
        <f t="shared" si="91"/>
        <v>0</v>
      </c>
      <c r="K120" s="30">
        <f t="shared" si="91"/>
        <v>0</v>
      </c>
      <c r="L120" s="61"/>
      <c r="M120" s="61"/>
      <c r="N120" s="61">
        <v>8215</v>
      </c>
      <c r="O120" s="67">
        <f t="shared" si="73"/>
        <v>0</v>
      </c>
      <c r="P120" s="67">
        <f t="shared" si="73"/>
        <v>0</v>
      </c>
      <c r="Q120" s="67">
        <f t="shared" si="73"/>
        <v>8215</v>
      </c>
      <c r="R120" s="30">
        <v>0</v>
      </c>
      <c r="S120" s="30">
        <v>0</v>
      </c>
      <c r="T120" s="30">
        <v>8215</v>
      </c>
      <c r="U120" s="46">
        <f t="shared" si="59"/>
        <v>0</v>
      </c>
      <c r="V120" s="46">
        <f t="shared" si="59"/>
        <v>0</v>
      </c>
      <c r="W120" s="46">
        <f t="shared" si="59"/>
        <v>0</v>
      </c>
      <c r="X120" s="46">
        <f t="shared" si="69"/>
        <v>0</v>
      </c>
      <c r="Y120" s="46">
        <f t="shared" si="69"/>
        <v>0</v>
      </c>
      <c r="Z120" s="46">
        <f t="shared" si="69"/>
        <v>8215</v>
      </c>
      <c r="AB120" s="81"/>
    </row>
    <row r="121" spans="1:28" ht="84" hidden="1" customHeight="1" x14ac:dyDescent="0.3">
      <c r="A121" s="32" t="s">
        <v>129</v>
      </c>
      <c r="B121" s="33" t="s">
        <v>128</v>
      </c>
      <c r="C121" s="27"/>
      <c r="D121" s="27"/>
      <c r="E121" s="27"/>
      <c r="F121" s="60"/>
      <c r="G121" s="60"/>
      <c r="H121" s="60"/>
      <c r="I121" s="27">
        <f t="shared" si="91"/>
        <v>0</v>
      </c>
      <c r="J121" s="27">
        <f t="shared" si="91"/>
        <v>0</v>
      </c>
      <c r="K121" s="27">
        <f t="shared" si="91"/>
        <v>0</v>
      </c>
      <c r="L121" s="60"/>
      <c r="M121" s="60"/>
      <c r="N121" s="60"/>
      <c r="O121" s="68">
        <f t="shared" si="73"/>
        <v>0</v>
      </c>
      <c r="P121" s="68">
        <f t="shared" si="73"/>
        <v>0</v>
      </c>
      <c r="Q121" s="68">
        <f t="shared" si="73"/>
        <v>0</v>
      </c>
      <c r="R121" s="27"/>
      <c r="S121" s="27"/>
      <c r="T121" s="27"/>
      <c r="U121" s="69">
        <f t="shared" si="59"/>
        <v>0</v>
      </c>
      <c r="V121" s="69">
        <f t="shared" si="59"/>
        <v>0</v>
      </c>
      <c r="W121" s="69">
        <f t="shared" si="59"/>
        <v>0</v>
      </c>
      <c r="X121" s="69">
        <f t="shared" si="69"/>
        <v>0</v>
      </c>
      <c r="Y121" s="69">
        <f t="shared" si="69"/>
        <v>0</v>
      </c>
      <c r="Z121" s="69">
        <f t="shared" si="69"/>
        <v>0</v>
      </c>
    </row>
    <row r="122" spans="1:28" ht="49.5" customHeight="1" x14ac:dyDescent="0.3">
      <c r="A122" s="32" t="s">
        <v>127</v>
      </c>
      <c r="B122" s="33" t="s">
        <v>126</v>
      </c>
      <c r="C122" s="27">
        <f t="shared" ref="C122:H122" si="112">SUM(C123:C123)</f>
        <v>6275</v>
      </c>
      <c r="D122" s="27">
        <f t="shared" si="112"/>
        <v>6275</v>
      </c>
      <c r="E122" s="27">
        <f t="shared" si="112"/>
        <v>6275</v>
      </c>
      <c r="F122" s="60">
        <f t="shared" si="112"/>
        <v>6275</v>
      </c>
      <c r="G122" s="60">
        <f t="shared" si="112"/>
        <v>6275</v>
      </c>
      <c r="H122" s="60">
        <f t="shared" si="112"/>
        <v>6275</v>
      </c>
      <c r="I122" s="27">
        <f t="shared" si="91"/>
        <v>0</v>
      </c>
      <c r="J122" s="27">
        <f t="shared" si="91"/>
        <v>0</v>
      </c>
      <c r="K122" s="27">
        <f t="shared" si="91"/>
        <v>0</v>
      </c>
      <c r="L122" s="60">
        <f t="shared" ref="L122:N122" si="113">SUM(L123:L123)</f>
        <v>6275</v>
      </c>
      <c r="M122" s="60">
        <f t="shared" si="113"/>
        <v>6275</v>
      </c>
      <c r="N122" s="60">
        <f t="shared" si="113"/>
        <v>6275</v>
      </c>
      <c r="O122" s="68">
        <f t="shared" si="73"/>
        <v>0</v>
      </c>
      <c r="P122" s="68">
        <f t="shared" si="73"/>
        <v>0</v>
      </c>
      <c r="Q122" s="68">
        <f t="shared" si="73"/>
        <v>0</v>
      </c>
      <c r="R122" s="27">
        <f t="shared" ref="R122:T122" si="114">SUM(R123:R123)</f>
        <v>6275</v>
      </c>
      <c r="S122" s="27">
        <f t="shared" si="114"/>
        <v>6275</v>
      </c>
      <c r="T122" s="27">
        <f t="shared" si="114"/>
        <v>6275</v>
      </c>
      <c r="U122" s="69">
        <f t="shared" si="59"/>
        <v>0</v>
      </c>
      <c r="V122" s="69">
        <f t="shared" si="59"/>
        <v>0</v>
      </c>
      <c r="W122" s="69">
        <f t="shared" si="59"/>
        <v>0</v>
      </c>
      <c r="X122" s="69">
        <f t="shared" si="69"/>
        <v>0</v>
      </c>
      <c r="Y122" s="69">
        <f t="shared" si="69"/>
        <v>0</v>
      </c>
      <c r="Z122" s="69">
        <f t="shared" si="69"/>
        <v>0</v>
      </c>
    </row>
    <row r="123" spans="1:28" s="15" customFormat="1" ht="65.25" customHeight="1" x14ac:dyDescent="0.3">
      <c r="A123" s="31"/>
      <c r="B123" s="29" t="s">
        <v>335</v>
      </c>
      <c r="C123" s="34">
        <v>6275</v>
      </c>
      <c r="D123" s="34">
        <v>6275</v>
      </c>
      <c r="E123" s="34">
        <v>6275</v>
      </c>
      <c r="F123" s="62">
        <v>6275</v>
      </c>
      <c r="G123" s="62">
        <v>6275</v>
      </c>
      <c r="H123" s="62">
        <v>6275</v>
      </c>
      <c r="I123" s="34">
        <f t="shared" si="91"/>
        <v>0</v>
      </c>
      <c r="J123" s="34">
        <f t="shared" si="91"/>
        <v>0</v>
      </c>
      <c r="K123" s="34">
        <f t="shared" si="91"/>
        <v>0</v>
      </c>
      <c r="L123" s="62">
        <v>6275</v>
      </c>
      <c r="M123" s="62">
        <v>6275</v>
      </c>
      <c r="N123" s="62">
        <v>6275</v>
      </c>
      <c r="O123" s="67">
        <f t="shared" si="73"/>
        <v>0</v>
      </c>
      <c r="P123" s="67">
        <f t="shared" si="73"/>
        <v>0</v>
      </c>
      <c r="Q123" s="67">
        <f t="shared" si="73"/>
        <v>0</v>
      </c>
      <c r="R123" s="34">
        <v>6275</v>
      </c>
      <c r="S123" s="34">
        <v>6275</v>
      </c>
      <c r="T123" s="34">
        <v>6275</v>
      </c>
      <c r="U123" s="46">
        <f t="shared" si="59"/>
        <v>0</v>
      </c>
      <c r="V123" s="46">
        <f t="shared" si="59"/>
        <v>0</v>
      </c>
      <c r="W123" s="46">
        <f t="shared" si="59"/>
        <v>0</v>
      </c>
      <c r="X123" s="46">
        <f t="shared" si="69"/>
        <v>0</v>
      </c>
      <c r="Y123" s="46">
        <f t="shared" si="69"/>
        <v>0</v>
      </c>
      <c r="Z123" s="46">
        <f t="shared" si="69"/>
        <v>0</v>
      </c>
      <c r="AB123" s="81"/>
    </row>
    <row r="124" spans="1:28" s="15" customFormat="1" ht="87" customHeight="1" x14ac:dyDescent="0.3">
      <c r="A124" s="53" t="s">
        <v>339</v>
      </c>
      <c r="B124" s="55" t="s">
        <v>338</v>
      </c>
      <c r="C124" s="27">
        <f>C125+C126</f>
        <v>0</v>
      </c>
      <c r="D124" s="27">
        <f t="shared" ref="D124:E124" si="115">D125+D126</f>
        <v>0</v>
      </c>
      <c r="E124" s="27">
        <f t="shared" si="115"/>
        <v>0</v>
      </c>
      <c r="F124" s="60">
        <f>F125+F126</f>
        <v>22259.55</v>
      </c>
      <c r="G124" s="60">
        <f t="shared" ref="G124:H124" si="116">G125+G126</f>
        <v>43431.76</v>
      </c>
      <c r="H124" s="60">
        <f t="shared" si="116"/>
        <v>0</v>
      </c>
      <c r="I124" s="60">
        <f t="shared" si="91"/>
        <v>22259.55</v>
      </c>
      <c r="J124" s="60">
        <f t="shared" si="91"/>
        <v>43431.76</v>
      </c>
      <c r="K124" s="27">
        <f t="shared" si="91"/>
        <v>0</v>
      </c>
      <c r="L124" s="60">
        <f>L125+L126</f>
        <v>25531.38</v>
      </c>
      <c r="M124" s="60">
        <f t="shared" ref="M124:N124" si="117">M125+M126</f>
        <v>43050.71</v>
      </c>
      <c r="N124" s="60">
        <f t="shared" si="117"/>
        <v>0</v>
      </c>
      <c r="O124" s="68">
        <f t="shared" si="73"/>
        <v>3271.8300000000017</v>
      </c>
      <c r="P124" s="68">
        <f t="shared" si="73"/>
        <v>-381.05000000000291</v>
      </c>
      <c r="Q124" s="68">
        <f t="shared" si="73"/>
        <v>0</v>
      </c>
      <c r="R124" s="27">
        <f>R125+R126</f>
        <v>25531.38</v>
      </c>
      <c r="S124" s="27">
        <f t="shared" ref="S124:T124" si="118">S125+S126</f>
        <v>43050.71</v>
      </c>
      <c r="T124" s="27">
        <f t="shared" si="118"/>
        <v>0</v>
      </c>
      <c r="U124" s="69">
        <f t="shared" si="59"/>
        <v>0</v>
      </c>
      <c r="V124" s="69">
        <f t="shared" si="59"/>
        <v>0</v>
      </c>
      <c r="W124" s="69">
        <f t="shared" si="59"/>
        <v>0</v>
      </c>
      <c r="X124" s="69">
        <f t="shared" si="69"/>
        <v>25531.38</v>
      </c>
      <c r="Y124" s="69">
        <f t="shared" si="69"/>
        <v>43050.71</v>
      </c>
      <c r="Z124" s="69">
        <f t="shared" si="69"/>
        <v>0</v>
      </c>
      <c r="AB124" s="81"/>
    </row>
    <row r="125" spans="1:28" s="15" customFormat="1" ht="97.5" customHeight="1" x14ac:dyDescent="0.3">
      <c r="A125" s="56"/>
      <c r="B125" s="54" t="s">
        <v>331</v>
      </c>
      <c r="C125" s="30"/>
      <c r="D125" s="30"/>
      <c r="E125" s="30"/>
      <c r="F125" s="61">
        <v>22259.55</v>
      </c>
      <c r="G125" s="61">
        <v>40416.76</v>
      </c>
      <c r="H125" s="61">
        <v>0</v>
      </c>
      <c r="I125" s="30">
        <f t="shared" si="91"/>
        <v>22259.55</v>
      </c>
      <c r="J125" s="30">
        <f t="shared" si="91"/>
        <v>40416.76</v>
      </c>
      <c r="K125" s="30">
        <f t="shared" si="91"/>
        <v>0</v>
      </c>
      <c r="L125" s="61">
        <v>25531.38</v>
      </c>
      <c r="M125" s="61">
        <v>40035.71</v>
      </c>
      <c r="N125" s="61">
        <v>0</v>
      </c>
      <c r="O125" s="67">
        <f t="shared" si="73"/>
        <v>3271.8300000000017</v>
      </c>
      <c r="P125" s="67">
        <f t="shared" si="73"/>
        <v>-381.05000000000291</v>
      </c>
      <c r="Q125" s="67">
        <f t="shared" si="73"/>
        <v>0</v>
      </c>
      <c r="R125" s="30">
        <v>25531.38</v>
      </c>
      <c r="S125" s="30">
        <v>40035.71</v>
      </c>
      <c r="T125" s="30">
        <v>0</v>
      </c>
      <c r="U125" s="46">
        <f t="shared" si="59"/>
        <v>0</v>
      </c>
      <c r="V125" s="46">
        <f t="shared" si="59"/>
        <v>0</v>
      </c>
      <c r="W125" s="46">
        <f t="shared" si="59"/>
        <v>0</v>
      </c>
      <c r="X125" s="46">
        <f t="shared" si="69"/>
        <v>25531.38</v>
      </c>
      <c r="Y125" s="46">
        <f t="shared" si="69"/>
        <v>40035.71</v>
      </c>
      <c r="Z125" s="46">
        <f t="shared" si="69"/>
        <v>0</v>
      </c>
      <c r="AB125" s="81"/>
    </row>
    <row r="126" spans="1:28" s="15" customFormat="1" ht="123.75" customHeight="1" x14ac:dyDescent="0.3">
      <c r="A126" s="56"/>
      <c r="B126" s="54" t="s">
        <v>332</v>
      </c>
      <c r="C126" s="30"/>
      <c r="D126" s="30"/>
      <c r="E126" s="30"/>
      <c r="F126" s="61">
        <v>0</v>
      </c>
      <c r="G126" s="61">
        <v>3015</v>
      </c>
      <c r="H126" s="61">
        <v>0</v>
      </c>
      <c r="I126" s="30">
        <f t="shared" si="91"/>
        <v>0</v>
      </c>
      <c r="J126" s="30">
        <f t="shared" si="91"/>
        <v>3015</v>
      </c>
      <c r="K126" s="30">
        <f t="shared" si="91"/>
        <v>0</v>
      </c>
      <c r="L126" s="61">
        <v>0</v>
      </c>
      <c r="M126" s="61">
        <v>3015</v>
      </c>
      <c r="N126" s="61">
        <v>0</v>
      </c>
      <c r="O126" s="67">
        <f t="shared" si="73"/>
        <v>0</v>
      </c>
      <c r="P126" s="67">
        <f t="shared" si="73"/>
        <v>0</v>
      </c>
      <c r="Q126" s="67">
        <f t="shared" si="73"/>
        <v>0</v>
      </c>
      <c r="R126" s="30">
        <v>0</v>
      </c>
      <c r="S126" s="30">
        <v>3015</v>
      </c>
      <c r="T126" s="30">
        <v>0</v>
      </c>
      <c r="U126" s="46">
        <f t="shared" si="59"/>
        <v>0</v>
      </c>
      <c r="V126" s="46">
        <f t="shared" si="59"/>
        <v>0</v>
      </c>
      <c r="W126" s="46">
        <f t="shared" si="59"/>
        <v>0</v>
      </c>
      <c r="X126" s="46">
        <f t="shared" si="69"/>
        <v>0</v>
      </c>
      <c r="Y126" s="46">
        <f t="shared" si="69"/>
        <v>3015</v>
      </c>
      <c r="Z126" s="46">
        <f t="shared" si="69"/>
        <v>0</v>
      </c>
      <c r="AB126" s="81"/>
    </row>
    <row r="127" spans="1:28" ht="52.5" hidden="1" customHeight="1" x14ac:dyDescent="0.3">
      <c r="A127" s="32" t="s">
        <v>125</v>
      </c>
      <c r="B127" s="33" t="s">
        <v>124</v>
      </c>
      <c r="C127" s="27">
        <f t="shared" ref="C127:H127" si="119">SUM(C128:C129)</f>
        <v>22259.55</v>
      </c>
      <c r="D127" s="27">
        <f t="shared" si="119"/>
        <v>43431.76</v>
      </c>
      <c r="E127" s="27">
        <f t="shared" si="119"/>
        <v>0</v>
      </c>
      <c r="F127" s="60">
        <f t="shared" si="119"/>
        <v>0</v>
      </c>
      <c r="G127" s="60">
        <f t="shared" si="119"/>
        <v>0</v>
      </c>
      <c r="H127" s="60">
        <f t="shared" si="119"/>
        <v>0</v>
      </c>
      <c r="I127" s="74">
        <f t="shared" si="91"/>
        <v>-22259.55</v>
      </c>
      <c r="J127" s="74">
        <f t="shared" si="91"/>
        <v>-43431.76</v>
      </c>
      <c r="K127" s="27">
        <f t="shared" si="91"/>
        <v>0</v>
      </c>
      <c r="L127" s="60">
        <f t="shared" ref="L127:N127" si="120">SUM(L128:L129)</f>
        <v>0</v>
      </c>
      <c r="M127" s="60">
        <f t="shared" si="120"/>
        <v>0</v>
      </c>
      <c r="N127" s="60">
        <f t="shared" si="120"/>
        <v>0</v>
      </c>
      <c r="O127" s="68">
        <f t="shared" si="73"/>
        <v>0</v>
      </c>
      <c r="P127" s="68">
        <f t="shared" si="73"/>
        <v>0</v>
      </c>
      <c r="Q127" s="68">
        <f t="shared" si="73"/>
        <v>0</v>
      </c>
      <c r="R127" s="27">
        <f t="shared" ref="R127:T127" si="121">SUM(R128:R129)</f>
        <v>0</v>
      </c>
      <c r="S127" s="27">
        <f t="shared" si="121"/>
        <v>0</v>
      </c>
      <c r="T127" s="27">
        <f t="shared" si="121"/>
        <v>0</v>
      </c>
      <c r="U127" s="69">
        <f t="shared" si="59"/>
        <v>0</v>
      </c>
      <c r="V127" s="69">
        <f t="shared" si="59"/>
        <v>0</v>
      </c>
      <c r="W127" s="69">
        <f t="shared" si="59"/>
        <v>0</v>
      </c>
      <c r="X127" s="69">
        <f t="shared" si="69"/>
        <v>-22259.55</v>
      </c>
      <c r="Y127" s="69">
        <f t="shared" si="69"/>
        <v>-43431.76</v>
      </c>
      <c r="Z127" s="69">
        <f t="shared" si="69"/>
        <v>0</v>
      </c>
    </row>
    <row r="128" spans="1:28" s="15" customFormat="1" ht="51" hidden="1" customHeight="1" x14ac:dyDescent="0.3">
      <c r="A128" s="31"/>
      <c r="B128" s="29" t="s">
        <v>123</v>
      </c>
      <c r="C128" s="30">
        <v>22259.55</v>
      </c>
      <c r="D128" s="30">
        <v>40416.76</v>
      </c>
      <c r="E128" s="30">
        <v>0</v>
      </c>
      <c r="F128" s="61">
        <v>0</v>
      </c>
      <c r="G128" s="61">
        <v>0</v>
      </c>
      <c r="H128" s="61">
        <v>0</v>
      </c>
      <c r="I128" s="30">
        <f t="shared" si="91"/>
        <v>-22259.55</v>
      </c>
      <c r="J128" s="30">
        <f t="shared" si="91"/>
        <v>-40416.76</v>
      </c>
      <c r="K128" s="30">
        <f t="shared" si="91"/>
        <v>0</v>
      </c>
      <c r="L128" s="61">
        <v>0</v>
      </c>
      <c r="M128" s="61">
        <v>0</v>
      </c>
      <c r="N128" s="61">
        <v>0</v>
      </c>
      <c r="O128" s="67">
        <f t="shared" si="73"/>
        <v>0</v>
      </c>
      <c r="P128" s="67">
        <f t="shared" si="73"/>
        <v>0</v>
      </c>
      <c r="Q128" s="67">
        <f t="shared" si="73"/>
        <v>0</v>
      </c>
      <c r="R128" s="30">
        <v>0</v>
      </c>
      <c r="S128" s="30">
        <v>0</v>
      </c>
      <c r="T128" s="30">
        <v>0</v>
      </c>
      <c r="U128" s="46">
        <f t="shared" si="59"/>
        <v>0</v>
      </c>
      <c r="V128" s="46">
        <f t="shared" si="59"/>
        <v>0</v>
      </c>
      <c r="W128" s="46">
        <f t="shared" si="59"/>
        <v>0</v>
      </c>
      <c r="X128" s="46">
        <f t="shared" si="69"/>
        <v>-22259.55</v>
      </c>
      <c r="Y128" s="46">
        <f t="shared" si="69"/>
        <v>-40416.76</v>
      </c>
      <c r="Z128" s="46">
        <f t="shared" si="69"/>
        <v>0</v>
      </c>
      <c r="AB128" s="81"/>
    </row>
    <row r="129" spans="1:28" s="15" customFormat="1" ht="93.75" hidden="1" customHeight="1" x14ac:dyDescent="0.3">
      <c r="A129" s="31"/>
      <c r="B129" s="29" t="s">
        <v>122</v>
      </c>
      <c r="C129" s="30">
        <v>0</v>
      </c>
      <c r="D129" s="30">
        <v>3015</v>
      </c>
      <c r="E129" s="30">
        <v>0</v>
      </c>
      <c r="F129" s="61">
        <v>0</v>
      </c>
      <c r="G129" s="61">
        <v>0</v>
      </c>
      <c r="H129" s="61">
        <v>0</v>
      </c>
      <c r="I129" s="30">
        <f t="shared" si="91"/>
        <v>0</v>
      </c>
      <c r="J129" s="30">
        <f t="shared" si="91"/>
        <v>-3015</v>
      </c>
      <c r="K129" s="30">
        <f t="shared" si="91"/>
        <v>0</v>
      </c>
      <c r="L129" s="61">
        <v>0</v>
      </c>
      <c r="M129" s="61">
        <v>0</v>
      </c>
      <c r="N129" s="61">
        <v>0</v>
      </c>
      <c r="O129" s="67">
        <f t="shared" si="73"/>
        <v>0</v>
      </c>
      <c r="P129" s="67">
        <f t="shared" si="73"/>
        <v>0</v>
      </c>
      <c r="Q129" s="67">
        <f t="shared" si="73"/>
        <v>0</v>
      </c>
      <c r="R129" s="30">
        <v>0</v>
      </c>
      <c r="S129" s="30">
        <v>0</v>
      </c>
      <c r="T129" s="30">
        <v>0</v>
      </c>
      <c r="U129" s="46">
        <f t="shared" si="59"/>
        <v>0</v>
      </c>
      <c r="V129" s="46">
        <f t="shared" si="59"/>
        <v>0</v>
      </c>
      <c r="W129" s="46">
        <f t="shared" si="59"/>
        <v>0</v>
      </c>
      <c r="X129" s="46">
        <f t="shared" si="69"/>
        <v>0</v>
      </c>
      <c r="Y129" s="46">
        <f t="shared" si="69"/>
        <v>-3015</v>
      </c>
      <c r="Z129" s="46">
        <f t="shared" si="69"/>
        <v>0</v>
      </c>
      <c r="AB129" s="81"/>
    </row>
    <row r="130" spans="1:28" ht="64.5" customHeight="1" x14ac:dyDescent="0.3">
      <c r="A130" s="32" t="s">
        <v>121</v>
      </c>
      <c r="B130" s="33" t="s">
        <v>120</v>
      </c>
      <c r="C130" s="27">
        <v>190921.91</v>
      </c>
      <c r="D130" s="27">
        <v>0</v>
      </c>
      <c r="E130" s="27">
        <v>0</v>
      </c>
      <c r="F130" s="60">
        <v>190921.91</v>
      </c>
      <c r="G130" s="60">
        <v>0</v>
      </c>
      <c r="H130" s="60">
        <v>0</v>
      </c>
      <c r="I130" s="27">
        <f t="shared" si="91"/>
        <v>0</v>
      </c>
      <c r="J130" s="27">
        <f t="shared" si="91"/>
        <v>0</v>
      </c>
      <c r="K130" s="27">
        <f t="shared" si="91"/>
        <v>0</v>
      </c>
      <c r="L130" s="60">
        <v>190921.91</v>
      </c>
      <c r="M130" s="60">
        <v>0</v>
      </c>
      <c r="N130" s="60">
        <v>0</v>
      </c>
      <c r="O130" s="68">
        <f t="shared" si="73"/>
        <v>0</v>
      </c>
      <c r="P130" s="68">
        <f t="shared" si="73"/>
        <v>0</v>
      </c>
      <c r="Q130" s="68">
        <f t="shared" si="73"/>
        <v>0</v>
      </c>
      <c r="R130" s="27">
        <v>345326.34</v>
      </c>
      <c r="S130" s="27">
        <v>0</v>
      </c>
      <c r="T130" s="27">
        <v>0</v>
      </c>
      <c r="U130" s="69">
        <f t="shared" si="59"/>
        <v>154404.43000000002</v>
      </c>
      <c r="V130" s="69">
        <f t="shared" si="59"/>
        <v>0</v>
      </c>
      <c r="W130" s="69">
        <f t="shared" si="59"/>
        <v>0</v>
      </c>
      <c r="X130" s="69">
        <f t="shared" si="69"/>
        <v>154404.43000000002</v>
      </c>
      <c r="Y130" s="69">
        <f t="shared" si="69"/>
        <v>0</v>
      </c>
      <c r="Z130" s="69">
        <f t="shared" si="69"/>
        <v>0</v>
      </c>
    </row>
    <row r="131" spans="1:28" ht="79.5" customHeight="1" x14ac:dyDescent="0.3">
      <c r="A131" s="32" t="s">
        <v>119</v>
      </c>
      <c r="B131" s="33" t="s">
        <v>118</v>
      </c>
      <c r="C131" s="27">
        <v>35.07</v>
      </c>
      <c r="D131" s="27">
        <v>0</v>
      </c>
      <c r="E131" s="27">
        <v>0</v>
      </c>
      <c r="F131" s="60">
        <v>35.07</v>
      </c>
      <c r="G131" s="60">
        <v>0</v>
      </c>
      <c r="H131" s="60">
        <v>0</v>
      </c>
      <c r="I131" s="27">
        <f t="shared" si="91"/>
        <v>0</v>
      </c>
      <c r="J131" s="27">
        <f t="shared" si="91"/>
        <v>0</v>
      </c>
      <c r="K131" s="27">
        <f t="shared" si="91"/>
        <v>0</v>
      </c>
      <c r="L131" s="60">
        <v>35.07</v>
      </c>
      <c r="M131" s="60">
        <v>0</v>
      </c>
      <c r="N131" s="60">
        <v>0</v>
      </c>
      <c r="O131" s="68">
        <f t="shared" si="73"/>
        <v>0</v>
      </c>
      <c r="P131" s="68">
        <f t="shared" si="73"/>
        <v>0</v>
      </c>
      <c r="Q131" s="68">
        <f t="shared" si="73"/>
        <v>0</v>
      </c>
      <c r="R131" s="27">
        <v>35.07</v>
      </c>
      <c r="S131" s="27">
        <v>0</v>
      </c>
      <c r="T131" s="27">
        <v>0</v>
      </c>
      <c r="U131" s="69">
        <f t="shared" si="59"/>
        <v>0</v>
      </c>
      <c r="V131" s="69">
        <f t="shared" si="59"/>
        <v>0</v>
      </c>
      <c r="W131" s="69">
        <f t="shared" si="59"/>
        <v>0</v>
      </c>
      <c r="X131" s="69">
        <f t="shared" si="69"/>
        <v>0</v>
      </c>
      <c r="Y131" s="69">
        <f t="shared" si="69"/>
        <v>0</v>
      </c>
      <c r="Z131" s="69">
        <f t="shared" si="69"/>
        <v>0</v>
      </c>
    </row>
    <row r="132" spans="1:28" ht="65.25" customHeight="1" x14ac:dyDescent="0.3">
      <c r="A132" s="32" t="s">
        <v>117</v>
      </c>
      <c r="B132" s="33" t="s">
        <v>116</v>
      </c>
      <c r="C132" s="27">
        <v>56984</v>
      </c>
      <c r="D132" s="27">
        <v>61117</v>
      </c>
      <c r="E132" s="27">
        <v>61193</v>
      </c>
      <c r="F132" s="60">
        <v>56984</v>
      </c>
      <c r="G132" s="60">
        <v>61117</v>
      </c>
      <c r="H132" s="60">
        <v>61193</v>
      </c>
      <c r="I132" s="27">
        <f t="shared" si="91"/>
        <v>0</v>
      </c>
      <c r="J132" s="27">
        <f t="shared" si="91"/>
        <v>0</v>
      </c>
      <c r="K132" s="27">
        <f t="shared" si="91"/>
        <v>0</v>
      </c>
      <c r="L132" s="60">
        <v>56889.8</v>
      </c>
      <c r="M132" s="60">
        <v>60901.8</v>
      </c>
      <c r="N132" s="60">
        <v>59903.3</v>
      </c>
      <c r="O132" s="68">
        <f t="shared" si="73"/>
        <v>-94.19999999999709</v>
      </c>
      <c r="P132" s="68">
        <f t="shared" si="73"/>
        <v>-215.19999999999709</v>
      </c>
      <c r="Q132" s="68">
        <f t="shared" si="73"/>
        <v>-1289.6999999999971</v>
      </c>
      <c r="R132" s="27">
        <v>56889.8</v>
      </c>
      <c r="S132" s="27">
        <v>60901.8</v>
      </c>
      <c r="T132" s="27">
        <v>59903.3</v>
      </c>
      <c r="U132" s="69">
        <f t="shared" si="59"/>
        <v>0</v>
      </c>
      <c r="V132" s="69">
        <f t="shared" si="59"/>
        <v>0</v>
      </c>
      <c r="W132" s="69">
        <f t="shared" si="59"/>
        <v>0</v>
      </c>
      <c r="X132" s="69">
        <f t="shared" si="69"/>
        <v>-94.19999999999709</v>
      </c>
      <c r="Y132" s="69">
        <f t="shared" si="69"/>
        <v>-215.19999999999709</v>
      </c>
      <c r="Z132" s="69">
        <f t="shared" si="69"/>
        <v>-1289.6999999999971</v>
      </c>
    </row>
    <row r="133" spans="1:28" ht="39" customHeight="1" x14ac:dyDescent="0.3">
      <c r="A133" s="32" t="s">
        <v>115</v>
      </c>
      <c r="B133" s="33" t="s">
        <v>114</v>
      </c>
      <c r="C133" s="27">
        <v>3947.6</v>
      </c>
      <c r="D133" s="27">
        <v>7061</v>
      </c>
      <c r="E133" s="27">
        <v>7052</v>
      </c>
      <c r="F133" s="60">
        <v>3947.6</v>
      </c>
      <c r="G133" s="60">
        <v>7061</v>
      </c>
      <c r="H133" s="60">
        <v>7052</v>
      </c>
      <c r="I133" s="27">
        <f t="shared" si="91"/>
        <v>0</v>
      </c>
      <c r="J133" s="27">
        <f t="shared" si="91"/>
        <v>0</v>
      </c>
      <c r="K133" s="27">
        <f t="shared" si="91"/>
        <v>0</v>
      </c>
      <c r="L133" s="60">
        <v>3947.6</v>
      </c>
      <c r="M133" s="60">
        <v>7061</v>
      </c>
      <c r="N133" s="60">
        <v>7052</v>
      </c>
      <c r="O133" s="68">
        <f t="shared" si="73"/>
        <v>0</v>
      </c>
      <c r="P133" s="68">
        <f t="shared" si="73"/>
        <v>0</v>
      </c>
      <c r="Q133" s="68">
        <f t="shared" si="73"/>
        <v>0</v>
      </c>
      <c r="R133" s="27">
        <v>3947.6</v>
      </c>
      <c r="S133" s="27">
        <v>7061</v>
      </c>
      <c r="T133" s="27">
        <v>7052</v>
      </c>
      <c r="U133" s="69">
        <f t="shared" ref="U133:W200" si="122">R133-L133</f>
        <v>0</v>
      </c>
      <c r="V133" s="69">
        <f t="shared" si="122"/>
        <v>0</v>
      </c>
      <c r="W133" s="69">
        <f t="shared" si="122"/>
        <v>0</v>
      </c>
      <c r="X133" s="69">
        <f t="shared" si="69"/>
        <v>0</v>
      </c>
      <c r="Y133" s="69">
        <f t="shared" si="69"/>
        <v>0</v>
      </c>
      <c r="Z133" s="69">
        <f t="shared" si="69"/>
        <v>0</v>
      </c>
    </row>
    <row r="134" spans="1:28" ht="43.5" hidden="1" customHeight="1" x14ac:dyDescent="0.3">
      <c r="A134" s="32" t="s">
        <v>113</v>
      </c>
      <c r="B134" s="33" t="s">
        <v>112</v>
      </c>
      <c r="C134" s="24"/>
      <c r="D134" s="24"/>
      <c r="E134" s="24"/>
      <c r="F134" s="63"/>
      <c r="G134" s="63"/>
      <c r="H134" s="63"/>
      <c r="I134" s="24">
        <f t="shared" si="91"/>
        <v>0</v>
      </c>
      <c r="J134" s="24">
        <f t="shared" si="91"/>
        <v>0</v>
      </c>
      <c r="K134" s="24">
        <f t="shared" si="91"/>
        <v>0</v>
      </c>
      <c r="L134" s="63"/>
      <c r="M134" s="63"/>
      <c r="N134" s="63"/>
      <c r="O134" s="68">
        <f t="shared" si="73"/>
        <v>0</v>
      </c>
      <c r="P134" s="68">
        <f t="shared" si="73"/>
        <v>0</v>
      </c>
      <c r="Q134" s="68">
        <f t="shared" si="73"/>
        <v>0</v>
      </c>
      <c r="R134" s="24">
        <f>R135</f>
        <v>0</v>
      </c>
      <c r="S134" s="24"/>
      <c r="T134" s="24"/>
      <c r="U134" s="69">
        <f t="shared" si="122"/>
        <v>0</v>
      </c>
      <c r="V134" s="69">
        <f t="shared" si="122"/>
        <v>0</v>
      </c>
      <c r="W134" s="69">
        <f t="shared" si="122"/>
        <v>0</v>
      </c>
      <c r="X134" s="69">
        <f t="shared" si="69"/>
        <v>0</v>
      </c>
      <c r="Y134" s="69">
        <f t="shared" si="69"/>
        <v>0</v>
      </c>
      <c r="Z134" s="69">
        <f t="shared" si="69"/>
        <v>0</v>
      </c>
    </row>
    <row r="135" spans="1:28" s="15" customFormat="1" ht="54.75" hidden="1" customHeight="1" x14ac:dyDescent="0.3">
      <c r="A135" s="31"/>
      <c r="B135" s="54" t="s">
        <v>371</v>
      </c>
      <c r="C135" s="30"/>
      <c r="D135" s="30"/>
      <c r="E135" s="30"/>
      <c r="F135" s="61"/>
      <c r="G135" s="61"/>
      <c r="H135" s="61"/>
      <c r="I135" s="30"/>
      <c r="J135" s="30"/>
      <c r="K135" s="30"/>
      <c r="L135" s="61"/>
      <c r="M135" s="61"/>
      <c r="N135" s="61"/>
      <c r="O135" s="67"/>
      <c r="P135" s="67"/>
      <c r="Q135" s="67"/>
      <c r="R135" s="34"/>
      <c r="S135" s="30"/>
      <c r="T135" s="30"/>
      <c r="U135" s="46">
        <f t="shared" ref="U135" si="123">R135-L135</f>
        <v>0</v>
      </c>
      <c r="V135" s="46">
        <f t="shared" ref="V135" si="124">S135-M135</f>
        <v>0</v>
      </c>
      <c r="W135" s="46">
        <f t="shared" ref="W135" si="125">T135-N135</f>
        <v>0</v>
      </c>
      <c r="X135" s="46"/>
      <c r="Y135" s="46"/>
      <c r="Z135" s="46"/>
      <c r="AB135" s="81"/>
    </row>
    <row r="136" spans="1:28" ht="39" customHeight="1" x14ac:dyDescent="0.3">
      <c r="A136" s="32" t="s">
        <v>111</v>
      </c>
      <c r="B136" s="33" t="s">
        <v>110</v>
      </c>
      <c r="C136" s="27">
        <f t="shared" ref="C136:H136" si="126">SUM(C137:C140)</f>
        <v>20700</v>
      </c>
      <c r="D136" s="27">
        <f t="shared" si="126"/>
        <v>0</v>
      </c>
      <c r="E136" s="27">
        <f t="shared" si="126"/>
        <v>0</v>
      </c>
      <c r="F136" s="60">
        <f t="shared" si="126"/>
        <v>30700</v>
      </c>
      <c r="G136" s="60">
        <f t="shared" si="126"/>
        <v>0</v>
      </c>
      <c r="H136" s="60">
        <f t="shared" si="126"/>
        <v>0</v>
      </c>
      <c r="I136" s="27">
        <f t="shared" si="91"/>
        <v>10000</v>
      </c>
      <c r="J136" s="27">
        <f t="shared" si="91"/>
        <v>0</v>
      </c>
      <c r="K136" s="27">
        <f t="shared" si="91"/>
        <v>0</v>
      </c>
      <c r="L136" s="60">
        <f>SUM(L137:L140)</f>
        <v>30700</v>
      </c>
      <c r="M136" s="60">
        <f>SUM(M137:M140)</f>
        <v>0</v>
      </c>
      <c r="N136" s="60">
        <f>SUM(N137:N140)</f>
        <v>0</v>
      </c>
      <c r="O136" s="68">
        <f t="shared" si="73"/>
        <v>0</v>
      </c>
      <c r="P136" s="68">
        <f t="shared" si="73"/>
        <v>0</v>
      </c>
      <c r="Q136" s="68">
        <f t="shared" si="73"/>
        <v>0</v>
      </c>
      <c r="R136" s="27">
        <f>SUM(R137:R140)</f>
        <v>38507.07</v>
      </c>
      <c r="S136" s="27">
        <f>SUM(S137:S140)</f>
        <v>0</v>
      </c>
      <c r="T136" s="27">
        <f>SUM(T137:T140)</f>
        <v>0</v>
      </c>
      <c r="U136" s="69">
        <f t="shared" si="122"/>
        <v>7807.07</v>
      </c>
      <c r="V136" s="69">
        <f t="shared" si="122"/>
        <v>0</v>
      </c>
      <c r="W136" s="69">
        <f t="shared" si="122"/>
        <v>0</v>
      </c>
      <c r="X136" s="69">
        <f t="shared" si="69"/>
        <v>17807.07</v>
      </c>
      <c r="Y136" s="69">
        <f t="shared" si="69"/>
        <v>0</v>
      </c>
      <c r="Z136" s="69">
        <f t="shared" si="69"/>
        <v>0</v>
      </c>
    </row>
    <row r="137" spans="1:28" s="15" customFormat="1" ht="36" customHeight="1" x14ac:dyDescent="0.3">
      <c r="A137" s="31"/>
      <c r="B137" s="29" t="s">
        <v>109</v>
      </c>
      <c r="C137" s="30">
        <v>20700</v>
      </c>
      <c r="D137" s="30">
        <v>0</v>
      </c>
      <c r="E137" s="30">
        <v>0</v>
      </c>
      <c r="F137" s="61">
        <v>20700</v>
      </c>
      <c r="G137" s="61">
        <v>0</v>
      </c>
      <c r="H137" s="61">
        <v>0</v>
      </c>
      <c r="I137" s="30">
        <f t="shared" si="91"/>
        <v>0</v>
      </c>
      <c r="J137" s="30">
        <f t="shared" si="91"/>
        <v>0</v>
      </c>
      <c r="K137" s="30">
        <f t="shared" si="91"/>
        <v>0</v>
      </c>
      <c r="L137" s="61">
        <v>20700</v>
      </c>
      <c r="M137" s="61">
        <v>0</v>
      </c>
      <c r="N137" s="61">
        <v>0</v>
      </c>
      <c r="O137" s="67">
        <f t="shared" si="73"/>
        <v>0</v>
      </c>
      <c r="P137" s="67">
        <f t="shared" si="73"/>
        <v>0</v>
      </c>
      <c r="Q137" s="67">
        <f t="shared" si="73"/>
        <v>0</v>
      </c>
      <c r="R137" s="30">
        <v>20655.2</v>
      </c>
      <c r="S137" s="30">
        <v>0</v>
      </c>
      <c r="T137" s="30">
        <v>0</v>
      </c>
      <c r="U137" s="46">
        <f t="shared" si="122"/>
        <v>-44.799999999999272</v>
      </c>
      <c r="V137" s="46">
        <f t="shared" si="122"/>
        <v>0</v>
      </c>
      <c r="W137" s="46">
        <f t="shared" si="122"/>
        <v>0</v>
      </c>
      <c r="X137" s="46">
        <f t="shared" si="69"/>
        <v>-44.799999999999272</v>
      </c>
      <c r="Y137" s="46">
        <f t="shared" si="69"/>
        <v>0</v>
      </c>
      <c r="Z137" s="46">
        <f t="shared" si="69"/>
        <v>0</v>
      </c>
      <c r="AB137" s="81"/>
    </row>
    <row r="138" spans="1:28" s="15" customFormat="1" ht="81.75" customHeight="1" x14ac:dyDescent="0.3">
      <c r="A138" s="31"/>
      <c r="B138" s="54" t="s">
        <v>340</v>
      </c>
      <c r="C138" s="30">
        <v>0</v>
      </c>
      <c r="D138" s="30">
        <v>0</v>
      </c>
      <c r="E138" s="30">
        <v>0</v>
      </c>
      <c r="F138" s="61">
        <v>10000</v>
      </c>
      <c r="G138" s="61">
        <v>0</v>
      </c>
      <c r="H138" s="61">
        <v>0</v>
      </c>
      <c r="I138" s="30">
        <f t="shared" si="91"/>
        <v>10000</v>
      </c>
      <c r="J138" s="30">
        <f t="shared" si="91"/>
        <v>0</v>
      </c>
      <c r="K138" s="30">
        <f t="shared" si="91"/>
        <v>0</v>
      </c>
      <c r="L138" s="61">
        <v>10000</v>
      </c>
      <c r="M138" s="61">
        <v>0</v>
      </c>
      <c r="N138" s="61">
        <v>0</v>
      </c>
      <c r="O138" s="67">
        <f t="shared" si="73"/>
        <v>0</v>
      </c>
      <c r="P138" s="67">
        <f t="shared" si="73"/>
        <v>0</v>
      </c>
      <c r="Q138" s="67">
        <f t="shared" si="73"/>
        <v>0</v>
      </c>
      <c r="R138" s="30">
        <v>9750.48</v>
      </c>
      <c r="S138" s="30">
        <v>0</v>
      </c>
      <c r="T138" s="30">
        <v>0</v>
      </c>
      <c r="U138" s="46">
        <f t="shared" si="122"/>
        <v>-249.52000000000044</v>
      </c>
      <c r="V138" s="46">
        <f t="shared" si="122"/>
        <v>0</v>
      </c>
      <c r="W138" s="46">
        <f t="shared" si="122"/>
        <v>0</v>
      </c>
      <c r="X138" s="46">
        <f t="shared" si="69"/>
        <v>9750.48</v>
      </c>
      <c r="Y138" s="46">
        <f t="shared" si="69"/>
        <v>0</v>
      </c>
      <c r="Z138" s="46">
        <f t="shared" si="69"/>
        <v>0</v>
      </c>
      <c r="AB138" s="81"/>
    </row>
    <row r="139" spans="1:28" s="15" customFormat="1" ht="26.25" customHeight="1" x14ac:dyDescent="0.3">
      <c r="A139" s="31"/>
      <c r="B139" s="54" t="s">
        <v>353</v>
      </c>
      <c r="C139" s="30"/>
      <c r="D139" s="30"/>
      <c r="E139" s="30"/>
      <c r="F139" s="61"/>
      <c r="G139" s="61"/>
      <c r="H139" s="61"/>
      <c r="I139" s="30">
        <f t="shared" si="91"/>
        <v>0</v>
      </c>
      <c r="J139" s="30">
        <f t="shared" si="91"/>
        <v>0</v>
      </c>
      <c r="K139" s="30">
        <f t="shared" si="91"/>
        <v>0</v>
      </c>
      <c r="L139" s="61"/>
      <c r="M139" s="61"/>
      <c r="N139" s="61"/>
      <c r="O139" s="68">
        <f t="shared" si="73"/>
        <v>0</v>
      </c>
      <c r="P139" s="68">
        <f t="shared" si="73"/>
        <v>0</v>
      </c>
      <c r="Q139" s="68">
        <f t="shared" si="73"/>
        <v>0</v>
      </c>
      <c r="R139" s="30">
        <v>7402.08</v>
      </c>
      <c r="S139" s="30">
        <v>0</v>
      </c>
      <c r="T139" s="30">
        <v>0</v>
      </c>
      <c r="U139" s="69">
        <f t="shared" si="122"/>
        <v>7402.08</v>
      </c>
      <c r="V139" s="69">
        <f t="shared" si="122"/>
        <v>0</v>
      </c>
      <c r="W139" s="69">
        <f t="shared" si="122"/>
        <v>0</v>
      </c>
      <c r="X139" s="69">
        <f t="shared" si="69"/>
        <v>7402.08</v>
      </c>
      <c r="Y139" s="69">
        <f t="shared" si="69"/>
        <v>0</v>
      </c>
      <c r="Z139" s="69">
        <f t="shared" si="69"/>
        <v>0</v>
      </c>
      <c r="AB139" s="81"/>
    </row>
    <row r="140" spans="1:28" s="15" customFormat="1" ht="33.75" customHeight="1" x14ac:dyDescent="0.3">
      <c r="A140" s="31"/>
      <c r="B140" s="54" t="s">
        <v>354</v>
      </c>
      <c r="C140" s="34"/>
      <c r="D140" s="34"/>
      <c r="E140" s="34"/>
      <c r="F140" s="62"/>
      <c r="G140" s="62"/>
      <c r="H140" s="62"/>
      <c r="I140" s="34"/>
      <c r="J140" s="34"/>
      <c r="K140" s="34"/>
      <c r="L140" s="62"/>
      <c r="M140" s="62"/>
      <c r="N140" s="62"/>
      <c r="O140" s="67"/>
      <c r="P140" s="67"/>
      <c r="Q140" s="67"/>
      <c r="R140" s="34">
        <v>699.31</v>
      </c>
      <c r="S140" s="34">
        <v>0</v>
      </c>
      <c r="T140" s="34">
        <v>0</v>
      </c>
      <c r="U140" s="69">
        <f t="shared" si="122"/>
        <v>699.31</v>
      </c>
      <c r="V140" s="69">
        <f t="shared" si="122"/>
        <v>0</v>
      </c>
      <c r="W140" s="69">
        <f t="shared" si="122"/>
        <v>0</v>
      </c>
      <c r="X140" s="69">
        <f t="shared" si="69"/>
        <v>699.31</v>
      </c>
      <c r="Y140" s="69">
        <f t="shared" si="69"/>
        <v>0</v>
      </c>
      <c r="Z140" s="69">
        <f t="shared" si="69"/>
        <v>0</v>
      </c>
      <c r="AB140" s="81"/>
    </row>
    <row r="141" spans="1:28" ht="39" hidden="1" customHeight="1" x14ac:dyDescent="0.3">
      <c r="A141" s="32" t="s">
        <v>108</v>
      </c>
      <c r="B141" s="33" t="s">
        <v>107</v>
      </c>
      <c r="C141" s="27"/>
      <c r="D141" s="27"/>
      <c r="E141" s="27"/>
      <c r="F141" s="60"/>
      <c r="G141" s="60"/>
      <c r="H141" s="60"/>
      <c r="I141" s="27">
        <f t="shared" si="91"/>
        <v>0</v>
      </c>
      <c r="J141" s="27">
        <f t="shared" si="91"/>
        <v>0</v>
      </c>
      <c r="K141" s="27">
        <f t="shared" si="91"/>
        <v>0</v>
      </c>
      <c r="L141" s="60"/>
      <c r="M141" s="60"/>
      <c r="N141" s="60"/>
      <c r="O141" s="68">
        <f t="shared" si="73"/>
        <v>0</v>
      </c>
      <c r="P141" s="68">
        <f t="shared" si="73"/>
        <v>0</v>
      </c>
      <c r="Q141" s="68">
        <f t="shared" si="73"/>
        <v>0</v>
      </c>
      <c r="R141" s="27"/>
      <c r="S141" s="27"/>
      <c r="T141" s="27"/>
      <c r="U141" s="69">
        <f t="shared" si="122"/>
        <v>0</v>
      </c>
      <c r="V141" s="69">
        <f t="shared" si="122"/>
        <v>0</v>
      </c>
      <c r="W141" s="69">
        <f t="shared" si="122"/>
        <v>0</v>
      </c>
      <c r="X141" s="69">
        <f t="shared" ref="X141:Z202" si="127">R141-C141</f>
        <v>0</v>
      </c>
      <c r="Y141" s="69">
        <f t="shared" si="127"/>
        <v>0</v>
      </c>
      <c r="Z141" s="69">
        <f t="shared" si="127"/>
        <v>0</v>
      </c>
    </row>
    <row r="142" spans="1:28" ht="33.75" customHeight="1" x14ac:dyDescent="0.3">
      <c r="A142" s="32" t="s">
        <v>106</v>
      </c>
      <c r="B142" s="33" t="s">
        <v>105</v>
      </c>
      <c r="C142" s="27">
        <f>SUM(C144:C146)</f>
        <v>791.68</v>
      </c>
      <c r="D142" s="27">
        <f t="shared" ref="D142:E142" si="128">SUM(D144:D146)</f>
        <v>5356</v>
      </c>
      <c r="E142" s="27">
        <f t="shared" si="128"/>
        <v>0</v>
      </c>
      <c r="F142" s="60">
        <f>SUM(F144:F146)</f>
        <v>791.68</v>
      </c>
      <c r="G142" s="60">
        <f t="shared" ref="G142:H142" si="129">SUM(G144:G146)</f>
        <v>5356</v>
      </c>
      <c r="H142" s="60">
        <f t="shared" si="129"/>
        <v>0</v>
      </c>
      <c r="I142" s="27">
        <f t="shared" si="91"/>
        <v>0</v>
      </c>
      <c r="J142" s="27">
        <f t="shared" si="91"/>
        <v>0</v>
      </c>
      <c r="K142" s="27">
        <f t="shared" si="91"/>
        <v>0</v>
      </c>
      <c r="L142" s="60">
        <f>SUM(L144:L146)</f>
        <v>204.23652000000001</v>
      </c>
      <c r="M142" s="60">
        <f t="shared" ref="M142:N142" si="130">SUM(M144:M146)</f>
        <v>5356</v>
      </c>
      <c r="N142" s="60">
        <f t="shared" si="130"/>
        <v>0</v>
      </c>
      <c r="O142" s="68">
        <f t="shared" si="73"/>
        <v>-587.44347999999991</v>
      </c>
      <c r="P142" s="68">
        <f t="shared" si="73"/>
        <v>0</v>
      </c>
      <c r="Q142" s="68">
        <f t="shared" si="73"/>
        <v>0</v>
      </c>
      <c r="R142" s="27">
        <f>SUM(R144:R146)</f>
        <v>204.23652000000001</v>
      </c>
      <c r="S142" s="27">
        <f t="shared" ref="S142:T142" si="131">SUM(S144:S146)</f>
        <v>5356</v>
      </c>
      <c r="T142" s="27">
        <f t="shared" si="131"/>
        <v>0</v>
      </c>
      <c r="U142" s="69">
        <f t="shared" si="122"/>
        <v>0</v>
      </c>
      <c r="V142" s="69">
        <f t="shared" si="122"/>
        <v>0</v>
      </c>
      <c r="W142" s="69">
        <f t="shared" si="122"/>
        <v>0</v>
      </c>
      <c r="X142" s="69">
        <f t="shared" si="127"/>
        <v>-587.44347999999991</v>
      </c>
      <c r="Y142" s="69">
        <f t="shared" si="127"/>
        <v>0</v>
      </c>
      <c r="Z142" s="69">
        <f t="shared" si="127"/>
        <v>0</v>
      </c>
    </row>
    <row r="143" spans="1:28" s="15" customFormat="1" ht="27.75" hidden="1" customHeight="1" x14ac:dyDescent="0.3">
      <c r="A143" s="31"/>
      <c r="B143" s="29" t="s">
        <v>104</v>
      </c>
      <c r="C143" s="30"/>
      <c r="D143" s="30"/>
      <c r="E143" s="30"/>
      <c r="F143" s="61"/>
      <c r="G143" s="61"/>
      <c r="H143" s="61"/>
      <c r="I143" s="30">
        <f t="shared" si="91"/>
        <v>0</v>
      </c>
      <c r="J143" s="30">
        <f t="shared" si="91"/>
        <v>0</v>
      </c>
      <c r="K143" s="30">
        <f t="shared" si="91"/>
        <v>0</v>
      </c>
      <c r="L143" s="61"/>
      <c r="M143" s="61"/>
      <c r="N143" s="61"/>
      <c r="O143" s="67">
        <f t="shared" ref="O143:Q209" si="132">L143-F143</f>
        <v>0</v>
      </c>
      <c r="P143" s="67">
        <f t="shared" si="132"/>
        <v>0</v>
      </c>
      <c r="Q143" s="67">
        <f t="shared" si="132"/>
        <v>0</v>
      </c>
      <c r="R143" s="30"/>
      <c r="S143" s="30"/>
      <c r="T143" s="30"/>
      <c r="U143" s="46">
        <f t="shared" si="122"/>
        <v>0</v>
      </c>
      <c r="V143" s="46">
        <f t="shared" si="122"/>
        <v>0</v>
      </c>
      <c r="W143" s="46">
        <f t="shared" si="122"/>
        <v>0</v>
      </c>
      <c r="X143" s="46">
        <f t="shared" si="127"/>
        <v>0</v>
      </c>
      <c r="Y143" s="46">
        <f t="shared" si="127"/>
        <v>0</v>
      </c>
      <c r="Z143" s="46">
        <f t="shared" si="127"/>
        <v>0</v>
      </c>
      <c r="AB143" s="81"/>
    </row>
    <row r="144" spans="1:28" s="15" customFormat="1" ht="49.5" hidden="1" customHeight="1" x14ac:dyDescent="0.3">
      <c r="A144" s="31"/>
      <c r="B144" s="29" t="s">
        <v>103</v>
      </c>
      <c r="C144" s="30">
        <v>0</v>
      </c>
      <c r="D144" s="30">
        <v>0</v>
      </c>
      <c r="E144" s="30">
        <v>0</v>
      </c>
      <c r="F144" s="61">
        <v>0</v>
      </c>
      <c r="G144" s="61">
        <v>0</v>
      </c>
      <c r="H144" s="61">
        <v>0</v>
      </c>
      <c r="I144" s="30">
        <f t="shared" si="91"/>
        <v>0</v>
      </c>
      <c r="J144" s="30">
        <f t="shared" si="91"/>
        <v>0</v>
      </c>
      <c r="K144" s="30">
        <f t="shared" si="91"/>
        <v>0</v>
      </c>
      <c r="L144" s="61">
        <v>0</v>
      </c>
      <c r="M144" s="61">
        <v>0</v>
      </c>
      <c r="N144" s="61">
        <v>0</v>
      </c>
      <c r="O144" s="67">
        <f t="shared" si="132"/>
        <v>0</v>
      </c>
      <c r="P144" s="67">
        <f t="shared" si="132"/>
        <v>0</v>
      </c>
      <c r="Q144" s="67">
        <f t="shared" si="132"/>
        <v>0</v>
      </c>
      <c r="R144" s="30">
        <v>0</v>
      </c>
      <c r="S144" s="30">
        <v>0</v>
      </c>
      <c r="T144" s="30">
        <v>0</v>
      </c>
      <c r="U144" s="46">
        <f t="shared" si="122"/>
        <v>0</v>
      </c>
      <c r="V144" s="46">
        <f t="shared" si="122"/>
        <v>0</v>
      </c>
      <c r="W144" s="46">
        <f t="shared" si="122"/>
        <v>0</v>
      </c>
      <c r="X144" s="46">
        <f t="shared" si="127"/>
        <v>0</v>
      </c>
      <c r="Y144" s="46">
        <f t="shared" si="127"/>
        <v>0</v>
      </c>
      <c r="Z144" s="46">
        <f t="shared" si="127"/>
        <v>0</v>
      </c>
      <c r="AB144" s="81"/>
    </row>
    <row r="145" spans="1:28" s="15" customFormat="1" ht="35.25" customHeight="1" x14ac:dyDescent="0.3">
      <c r="A145" s="31"/>
      <c r="B145" s="29" t="s">
        <v>102</v>
      </c>
      <c r="C145" s="30">
        <v>791.68</v>
      </c>
      <c r="D145" s="30">
        <v>0</v>
      </c>
      <c r="E145" s="30">
        <v>0</v>
      </c>
      <c r="F145" s="61">
        <v>791.68</v>
      </c>
      <c r="G145" s="61">
        <v>0</v>
      </c>
      <c r="H145" s="61">
        <v>0</v>
      </c>
      <c r="I145" s="30">
        <f t="shared" si="91"/>
        <v>0</v>
      </c>
      <c r="J145" s="30">
        <f t="shared" si="91"/>
        <v>0</v>
      </c>
      <c r="K145" s="30">
        <f t="shared" si="91"/>
        <v>0</v>
      </c>
      <c r="L145" s="61">
        <v>204.23652000000001</v>
      </c>
      <c r="M145" s="61">
        <v>0</v>
      </c>
      <c r="N145" s="61">
        <v>0</v>
      </c>
      <c r="O145" s="67">
        <f t="shared" si="132"/>
        <v>-587.44347999999991</v>
      </c>
      <c r="P145" s="67">
        <f t="shared" si="132"/>
        <v>0</v>
      </c>
      <c r="Q145" s="67">
        <f t="shared" si="132"/>
        <v>0</v>
      </c>
      <c r="R145" s="30">
        <v>204.23652000000001</v>
      </c>
      <c r="S145" s="30">
        <v>0</v>
      </c>
      <c r="T145" s="30">
        <v>0</v>
      </c>
      <c r="U145" s="46">
        <f t="shared" si="122"/>
        <v>0</v>
      </c>
      <c r="V145" s="46">
        <f t="shared" si="122"/>
        <v>0</v>
      </c>
      <c r="W145" s="46">
        <f t="shared" si="122"/>
        <v>0</v>
      </c>
      <c r="X145" s="46">
        <f t="shared" si="127"/>
        <v>-587.44347999999991</v>
      </c>
      <c r="Y145" s="46">
        <f t="shared" si="127"/>
        <v>0</v>
      </c>
      <c r="Z145" s="46">
        <f t="shared" si="127"/>
        <v>0</v>
      </c>
      <c r="AB145" s="81"/>
    </row>
    <row r="146" spans="1:28" s="15" customFormat="1" ht="24" customHeight="1" x14ac:dyDescent="0.3">
      <c r="A146" s="31"/>
      <c r="B146" s="29" t="s">
        <v>73</v>
      </c>
      <c r="C146" s="34">
        <v>0</v>
      </c>
      <c r="D146" s="34">
        <v>5356</v>
      </c>
      <c r="E146" s="34">
        <v>0</v>
      </c>
      <c r="F146" s="62">
        <v>0</v>
      </c>
      <c r="G146" s="62">
        <v>5356</v>
      </c>
      <c r="H146" s="62">
        <v>0</v>
      </c>
      <c r="I146" s="34">
        <f t="shared" si="91"/>
        <v>0</v>
      </c>
      <c r="J146" s="34">
        <f t="shared" si="91"/>
        <v>0</v>
      </c>
      <c r="K146" s="34">
        <f t="shared" si="91"/>
        <v>0</v>
      </c>
      <c r="L146" s="62">
        <v>0</v>
      </c>
      <c r="M146" s="62">
        <v>5356</v>
      </c>
      <c r="N146" s="62">
        <v>0</v>
      </c>
      <c r="O146" s="67">
        <f t="shared" si="132"/>
        <v>0</v>
      </c>
      <c r="P146" s="67">
        <f t="shared" si="132"/>
        <v>0</v>
      </c>
      <c r="Q146" s="67">
        <f t="shared" si="132"/>
        <v>0</v>
      </c>
      <c r="R146" s="34">
        <v>0</v>
      </c>
      <c r="S146" s="34">
        <v>5356</v>
      </c>
      <c r="T146" s="34">
        <v>0</v>
      </c>
      <c r="U146" s="46">
        <f t="shared" si="122"/>
        <v>0</v>
      </c>
      <c r="V146" s="46">
        <f t="shared" si="122"/>
        <v>0</v>
      </c>
      <c r="W146" s="46">
        <f t="shared" si="122"/>
        <v>0</v>
      </c>
      <c r="X146" s="46">
        <f t="shared" si="127"/>
        <v>0</v>
      </c>
      <c r="Y146" s="46">
        <f t="shared" si="127"/>
        <v>0</v>
      </c>
      <c r="Z146" s="46">
        <f t="shared" si="127"/>
        <v>0</v>
      </c>
      <c r="AB146" s="81"/>
    </row>
    <row r="147" spans="1:28" ht="39" customHeight="1" x14ac:dyDescent="0.3">
      <c r="A147" s="32" t="s">
        <v>101</v>
      </c>
      <c r="B147" s="33" t="s">
        <v>91</v>
      </c>
      <c r="C147" s="27">
        <f t="shared" ref="C147:H147" si="133">C148+C150+C152+C154+C156+C158</f>
        <v>613390.18000000005</v>
      </c>
      <c r="D147" s="27">
        <f t="shared" si="133"/>
        <v>102364.46</v>
      </c>
      <c r="E147" s="27">
        <f t="shared" si="133"/>
        <v>106807.56</v>
      </c>
      <c r="F147" s="60">
        <f t="shared" si="133"/>
        <v>613390.18000000005</v>
      </c>
      <c r="G147" s="60">
        <f t="shared" si="133"/>
        <v>102364.46</v>
      </c>
      <c r="H147" s="60">
        <f t="shared" si="133"/>
        <v>106807.56</v>
      </c>
      <c r="I147" s="27">
        <f t="shared" si="91"/>
        <v>0</v>
      </c>
      <c r="J147" s="27">
        <f t="shared" si="91"/>
        <v>0</v>
      </c>
      <c r="K147" s="27">
        <f t="shared" si="91"/>
        <v>0</v>
      </c>
      <c r="L147" s="60">
        <f t="shared" ref="L147:N147" si="134">L148+L150+L152+L154+L156+L158</f>
        <v>499828.63</v>
      </c>
      <c r="M147" s="60">
        <f t="shared" si="134"/>
        <v>226386.46000000002</v>
      </c>
      <c r="N147" s="60">
        <f t="shared" si="134"/>
        <v>106807.56</v>
      </c>
      <c r="O147" s="68">
        <f t="shared" si="132"/>
        <v>-113561.55000000005</v>
      </c>
      <c r="P147" s="68">
        <f t="shared" si="132"/>
        <v>124022.00000000001</v>
      </c>
      <c r="Q147" s="68">
        <f t="shared" si="132"/>
        <v>0</v>
      </c>
      <c r="R147" s="27">
        <f t="shared" ref="R147:T147" si="135">R148+R150+R152+R154+R156+R158</f>
        <v>489369.13</v>
      </c>
      <c r="S147" s="27">
        <f t="shared" si="135"/>
        <v>796386.46</v>
      </c>
      <c r="T147" s="27">
        <f t="shared" si="135"/>
        <v>781257.83000000007</v>
      </c>
      <c r="U147" s="69">
        <f t="shared" si="122"/>
        <v>-10459.5</v>
      </c>
      <c r="V147" s="69">
        <f t="shared" si="122"/>
        <v>570000</v>
      </c>
      <c r="W147" s="69">
        <f t="shared" si="122"/>
        <v>674450.27</v>
      </c>
      <c r="X147" s="69">
        <f t="shared" si="127"/>
        <v>-124021.05000000005</v>
      </c>
      <c r="Y147" s="69">
        <f t="shared" si="127"/>
        <v>694022</v>
      </c>
      <c r="Z147" s="69">
        <f t="shared" si="127"/>
        <v>674450.27</v>
      </c>
    </row>
    <row r="148" spans="1:28" ht="30" hidden="1" customHeight="1" x14ac:dyDescent="0.3">
      <c r="A148" s="32" t="s">
        <v>100</v>
      </c>
      <c r="B148" s="33" t="s">
        <v>99</v>
      </c>
      <c r="C148" s="27">
        <f t="shared" ref="C148:H148" si="136">C149</f>
        <v>0</v>
      </c>
      <c r="D148" s="27">
        <f t="shared" si="136"/>
        <v>0</v>
      </c>
      <c r="E148" s="27">
        <f t="shared" si="136"/>
        <v>0</v>
      </c>
      <c r="F148" s="60">
        <f t="shared" si="136"/>
        <v>0</v>
      </c>
      <c r="G148" s="60">
        <f t="shared" si="136"/>
        <v>0</v>
      </c>
      <c r="H148" s="60">
        <f t="shared" si="136"/>
        <v>0</v>
      </c>
      <c r="I148" s="27">
        <f t="shared" si="91"/>
        <v>0</v>
      </c>
      <c r="J148" s="27">
        <f t="shared" si="91"/>
        <v>0</v>
      </c>
      <c r="K148" s="27">
        <f t="shared" si="91"/>
        <v>0</v>
      </c>
      <c r="L148" s="60">
        <f t="shared" ref="L148:N148" si="137">L149</f>
        <v>0</v>
      </c>
      <c r="M148" s="60">
        <f t="shared" si="137"/>
        <v>0</v>
      </c>
      <c r="N148" s="60">
        <f t="shared" si="137"/>
        <v>0</v>
      </c>
      <c r="O148" s="68">
        <f t="shared" si="132"/>
        <v>0</v>
      </c>
      <c r="P148" s="68">
        <f t="shared" si="132"/>
        <v>0</v>
      </c>
      <c r="Q148" s="68">
        <f t="shared" si="132"/>
        <v>0</v>
      </c>
      <c r="R148" s="27">
        <f t="shared" ref="R148:T148" si="138">R149</f>
        <v>0</v>
      </c>
      <c r="S148" s="27">
        <f t="shared" si="138"/>
        <v>0</v>
      </c>
      <c r="T148" s="27">
        <f t="shared" si="138"/>
        <v>0</v>
      </c>
      <c r="U148" s="69">
        <f t="shared" si="122"/>
        <v>0</v>
      </c>
      <c r="V148" s="69">
        <f t="shared" si="122"/>
        <v>0</v>
      </c>
      <c r="W148" s="69">
        <f t="shared" si="122"/>
        <v>0</v>
      </c>
      <c r="X148" s="69">
        <f t="shared" si="127"/>
        <v>0</v>
      </c>
      <c r="Y148" s="69">
        <f t="shared" si="127"/>
        <v>0</v>
      </c>
      <c r="Z148" s="69">
        <f t="shared" si="127"/>
        <v>0</v>
      </c>
    </row>
    <row r="149" spans="1:28" s="15" customFormat="1" ht="24.75" hidden="1" customHeight="1" x14ac:dyDescent="0.3">
      <c r="A149" s="31"/>
      <c r="B149" s="29" t="s">
        <v>94</v>
      </c>
      <c r="C149" s="30"/>
      <c r="D149" s="30"/>
      <c r="E149" s="30"/>
      <c r="F149" s="61"/>
      <c r="G149" s="61"/>
      <c r="H149" s="61"/>
      <c r="I149" s="30">
        <f t="shared" si="91"/>
        <v>0</v>
      </c>
      <c r="J149" s="30">
        <f t="shared" si="91"/>
        <v>0</v>
      </c>
      <c r="K149" s="30">
        <f t="shared" si="91"/>
        <v>0</v>
      </c>
      <c r="L149" s="61"/>
      <c r="M149" s="61"/>
      <c r="N149" s="61"/>
      <c r="O149" s="67">
        <f t="shared" si="132"/>
        <v>0</v>
      </c>
      <c r="P149" s="67">
        <f t="shared" si="132"/>
        <v>0</v>
      </c>
      <c r="Q149" s="67">
        <f t="shared" si="132"/>
        <v>0</v>
      </c>
      <c r="R149" s="30"/>
      <c r="S149" s="30"/>
      <c r="T149" s="30"/>
      <c r="U149" s="46">
        <f t="shared" si="122"/>
        <v>0</v>
      </c>
      <c r="V149" s="46">
        <f t="shared" si="122"/>
        <v>0</v>
      </c>
      <c r="W149" s="46">
        <f t="shared" si="122"/>
        <v>0</v>
      </c>
      <c r="X149" s="46">
        <f t="shared" si="127"/>
        <v>0</v>
      </c>
      <c r="Y149" s="46">
        <f t="shared" si="127"/>
        <v>0</v>
      </c>
      <c r="Z149" s="46">
        <f t="shared" si="127"/>
        <v>0</v>
      </c>
      <c r="AB149" s="81"/>
    </row>
    <row r="150" spans="1:28" ht="37.5" customHeight="1" x14ac:dyDescent="0.3">
      <c r="A150" s="32" t="s">
        <v>98</v>
      </c>
      <c r="B150" s="33" t="s">
        <v>91</v>
      </c>
      <c r="C150" s="27">
        <f t="shared" ref="C150:H150" si="139">C151</f>
        <v>589504.37</v>
      </c>
      <c r="D150" s="27">
        <f t="shared" si="139"/>
        <v>0</v>
      </c>
      <c r="E150" s="27">
        <f t="shared" si="139"/>
        <v>0</v>
      </c>
      <c r="F150" s="60">
        <f t="shared" si="139"/>
        <v>0</v>
      </c>
      <c r="G150" s="60">
        <f t="shared" si="139"/>
        <v>0</v>
      </c>
      <c r="H150" s="60">
        <f t="shared" si="139"/>
        <v>0</v>
      </c>
      <c r="I150" s="27">
        <f t="shared" si="91"/>
        <v>-589504.37</v>
      </c>
      <c r="J150" s="27">
        <f t="shared" si="91"/>
        <v>0</v>
      </c>
      <c r="K150" s="27">
        <f t="shared" si="91"/>
        <v>0</v>
      </c>
      <c r="L150" s="60">
        <f t="shared" ref="L150:N150" si="140">L151</f>
        <v>10459.5</v>
      </c>
      <c r="M150" s="60">
        <f t="shared" si="140"/>
        <v>0</v>
      </c>
      <c r="N150" s="60">
        <f t="shared" si="140"/>
        <v>0</v>
      </c>
      <c r="O150" s="68">
        <f t="shared" si="132"/>
        <v>10459.5</v>
      </c>
      <c r="P150" s="68">
        <f t="shared" si="132"/>
        <v>0</v>
      </c>
      <c r="Q150" s="68">
        <f t="shared" si="132"/>
        <v>0</v>
      </c>
      <c r="R150" s="27">
        <f t="shared" ref="R150:T150" si="141">R151</f>
        <v>10459.5</v>
      </c>
      <c r="S150" s="27">
        <f t="shared" si="141"/>
        <v>559540.5</v>
      </c>
      <c r="T150" s="27">
        <f t="shared" si="141"/>
        <v>674450.27</v>
      </c>
      <c r="U150" s="69">
        <f t="shared" si="122"/>
        <v>0</v>
      </c>
      <c r="V150" s="69">
        <f t="shared" si="122"/>
        <v>559540.5</v>
      </c>
      <c r="W150" s="69">
        <f t="shared" si="122"/>
        <v>674450.27</v>
      </c>
      <c r="X150" s="69">
        <f t="shared" si="127"/>
        <v>-579044.87</v>
      </c>
      <c r="Y150" s="69">
        <f t="shared" si="127"/>
        <v>559540.5</v>
      </c>
      <c r="Z150" s="69">
        <f t="shared" si="127"/>
        <v>674450.27</v>
      </c>
    </row>
    <row r="151" spans="1:28" s="15" customFormat="1" ht="35.25" customHeight="1" x14ac:dyDescent="0.3">
      <c r="A151" s="31"/>
      <c r="B151" s="29" t="s">
        <v>96</v>
      </c>
      <c r="C151" s="30">
        <v>589504.37</v>
      </c>
      <c r="D151" s="30"/>
      <c r="E151" s="30"/>
      <c r="F151" s="61">
        <v>0</v>
      </c>
      <c r="G151" s="61"/>
      <c r="H151" s="61"/>
      <c r="I151" s="75">
        <f t="shared" si="91"/>
        <v>-589504.37</v>
      </c>
      <c r="J151" s="30">
        <f t="shared" si="91"/>
        <v>0</v>
      </c>
      <c r="K151" s="30">
        <f t="shared" si="91"/>
        <v>0</v>
      </c>
      <c r="L151" s="61">
        <v>10459.5</v>
      </c>
      <c r="M151" s="61">
        <v>0</v>
      </c>
      <c r="N151" s="61">
        <v>0</v>
      </c>
      <c r="O151" s="67">
        <f t="shared" si="132"/>
        <v>10459.5</v>
      </c>
      <c r="P151" s="67">
        <f t="shared" si="132"/>
        <v>0</v>
      </c>
      <c r="Q151" s="67">
        <f t="shared" si="132"/>
        <v>0</v>
      </c>
      <c r="R151" s="30">
        <v>10459.5</v>
      </c>
      <c r="S151" s="30">
        <v>559540.5</v>
      </c>
      <c r="T151" s="30">
        <v>674450.27</v>
      </c>
      <c r="U151" s="46">
        <f t="shared" si="122"/>
        <v>0</v>
      </c>
      <c r="V151" s="46">
        <f t="shared" si="122"/>
        <v>559540.5</v>
      </c>
      <c r="W151" s="46">
        <f t="shared" si="122"/>
        <v>674450.27</v>
      </c>
      <c r="X151" s="46">
        <f t="shared" si="127"/>
        <v>-579044.87</v>
      </c>
      <c r="Y151" s="46">
        <f t="shared" si="127"/>
        <v>559540.5</v>
      </c>
      <c r="Z151" s="46">
        <f t="shared" si="127"/>
        <v>674450.27</v>
      </c>
      <c r="AB151" s="81"/>
    </row>
    <row r="152" spans="1:28" ht="36.75" customHeight="1" x14ac:dyDescent="0.3">
      <c r="A152" s="32" t="s">
        <v>97</v>
      </c>
      <c r="B152" s="33" t="s">
        <v>91</v>
      </c>
      <c r="C152" s="27">
        <f t="shared" ref="C152:H152" si="142">C153</f>
        <v>0</v>
      </c>
      <c r="D152" s="27">
        <f t="shared" si="142"/>
        <v>0</v>
      </c>
      <c r="E152" s="27">
        <f t="shared" si="142"/>
        <v>0</v>
      </c>
      <c r="F152" s="60">
        <f t="shared" si="142"/>
        <v>589504.37</v>
      </c>
      <c r="G152" s="60">
        <f t="shared" si="142"/>
        <v>0</v>
      </c>
      <c r="H152" s="60">
        <f t="shared" si="142"/>
        <v>0</v>
      </c>
      <c r="I152" s="27">
        <f t="shared" si="91"/>
        <v>589504.37</v>
      </c>
      <c r="J152" s="27">
        <f t="shared" si="91"/>
        <v>0</v>
      </c>
      <c r="K152" s="27">
        <f t="shared" si="91"/>
        <v>0</v>
      </c>
      <c r="L152" s="60">
        <f t="shared" ref="L152:N152" si="143">L153</f>
        <v>465483.32</v>
      </c>
      <c r="M152" s="60">
        <f t="shared" si="143"/>
        <v>124022</v>
      </c>
      <c r="N152" s="60">
        <f t="shared" si="143"/>
        <v>0</v>
      </c>
      <c r="O152" s="68">
        <f t="shared" si="132"/>
        <v>-124021.04999999999</v>
      </c>
      <c r="P152" s="68">
        <f t="shared" si="132"/>
        <v>124022</v>
      </c>
      <c r="Q152" s="68">
        <f t="shared" si="132"/>
        <v>0</v>
      </c>
      <c r="R152" s="27">
        <f t="shared" ref="R152:T152" si="144">R153</f>
        <v>455023.82</v>
      </c>
      <c r="S152" s="27">
        <f t="shared" si="144"/>
        <v>134481.5</v>
      </c>
      <c r="T152" s="27">
        <f t="shared" si="144"/>
        <v>0</v>
      </c>
      <c r="U152" s="69">
        <f t="shared" si="122"/>
        <v>-10459.5</v>
      </c>
      <c r="V152" s="69">
        <f t="shared" si="122"/>
        <v>10459.5</v>
      </c>
      <c r="W152" s="69">
        <f t="shared" si="122"/>
        <v>0</v>
      </c>
      <c r="X152" s="69">
        <f t="shared" si="127"/>
        <v>455023.82</v>
      </c>
      <c r="Y152" s="69">
        <f t="shared" si="127"/>
        <v>134481.5</v>
      </c>
      <c r="Z152" s="69">
        <f t="shared" si="127"/>
        <v>0</v>
      </c>
    </row>
    <row r="153" spans="1:28" s="15" customFormat="1" ht="35.25" customHeight="1" x14ac:dyDescent="0.3">
      <c r="A153" s="31"/>
      <c r="B153" s="29" t="s">
        <v>96</v>
      </c>
      <c r="C153" s="30">
        <v>0</v>
      </c>
      <c r="D153" s="30">
        <v>0</v>
      </c>
      <c r="E153" s="30">
        <v>0</v>
      </c>
      <c r="F153" s="61">
        <v>589504.37</v>
      </c>
      <c r="G153" s="61">
        <v>0</v>
      </c>
      <c r="H153" s="61">
        <v>0</v>
      </c>
      <c r="I153" s="75">
        <f t="shared" si="91"/>
        <v>589504.37</v>
      </c>
      <c r="J153" s="30">
        <f t="shared" si="91"/>
        <v>0</v>
      </c>
      <c r="K153" s="30">
        <f t="shared" si="91"/>
        <v>0</v>
      </c>
      <c r="L153" s="61">
        <v>465483.32</v>
      </c>
      <c r="M153" s="61">
        <v>124022</v>
      </c>
      <c r="N153" s="61">
        <v>0</v>
      </c>
      <c r="O153" s="67">
        <f t="shared" si="132"/>
        <v>-124021.04999999999</v>
      </c>
      <c r="P153" s="67">
        <f t="shared" si="132"/>
        <v>124022</v>
      </c>
      <c r="Q153" s="67">
        <f t="shared" si="132"/>
        <v>0</v>
      </c>
      <c r="R153" s="30">
        <v>455023.82</v>
      </c>
      <c r="S153" s="30">
        <v>134481.5</v>
      </c>
      <c r="T153" s="30">
        <v>0</v>
      </c>
      <c r="U153" s="46">
        <f t="shared" si="122"/>
        <v>-10459.5</v>
      </c>
      <c r="V153" s="46">
        <f t="shared" si="122"/>
        <v>10459.5</v>
      </c>
      <c r="W153" s="46">
        <f t="shared" si="122"/>
        <v>0</v>
      </c>
      <c r="X153" s="46">
        <f t="shared" si="127"/>
        <v>455023.82</v>
      </c>
      <c r="Y153" s="46">
        <f t="shared" si="127"/>
        <v>134481.5</v>
      </c>
      <c r="Z153" s="46">
        <f t="shared" si="127"/>
        <v>0</v>
      </c>
      <c r="AB153" s="81"/>
    </row>
    <row r="154" spans="1:28" ht="27.75" hidden="1" customHeight="1" x14ac:dyDescent="0.3">
      <c r="A154" s="32" t="s">
        <v>95</v>
      </c>
      <c r="B154" s="33" t="s">
        <v>91</v>
      </c>
      <c r="C154" s="27">
        <f t="shared" ref="C154:H154" si="145">C155</f>
        <v>0</v>
      </c>
      <c r="D154" s="27">
        <f t="shared" si="145"/>
        <v>0</v>
      </c>
      <c r="E154" s="27">
        <f t="shared" si="145"/>
        <v>0</v>
      </c>
      <c r="F154" s="60">
        <f t="shared" si="145"/>
        <v>0</v>
      </c>
      <c r="G154" s="60">
        <f t="shared" si="145"/>
        <v>0</v>
      </c>
      <c r="H154" s="60">
        <f t="shared" si="145"/>
        <v>0</v>
      </c>
      <c r="I154" s="27">
        <f t="shared" si="91"/>
        <v>0</v>
      </c>
      <c r="J154" s="27">
        <f t="shared" si="91"/>
        <v>0</v>
      </c>
      <c r="K154" s="27">
        <f t="shared" si="91"/>
        <v>0</v>
      </c>
      <c r="L154" s="60">
        <f t="shared" ref="L154:N154" si="146">L155</f>
        <v>0</v>
      </c>
      <c r="M154" s="60">
        <f t="shared" si="146"/>
        <v>0</v>
      </c>
      <c r="N154" s="60">
        <f t="shared" si="146"/>
        <v>0</v>
      </c>
      <c r="O154" s="68">
        <f t="shared" si="132"/>
        <v>0</v>
      </c>
      <c r="P154" s="68">
        <f t="shared" si="132"/>
        <v>0</v>
      </c>
      <c r="Q154" s="68">
        <f t="shared" si="132"/>
        <v>0</v>
      </c>
      <c r="R154" s="27">
        <f t="shared" ref="R154:T154" si="147">R155</f>
        <v>0</v>
      </c>
      <c r="S154" s="27">
        <f t="shared" si="147"/>
        <v>0</v>
      </c>
      <c r="T154" s="27">
        <f t="shared" si="147"/>
        <v>0</v>
      </c>
      <c r="U154" s="69">
        <f t="shared" si="122"/>
        <v>0</v>
      </c>
      <c r="V154" s="69">
        <f t="shared" si="122"/>
        <v>0</v>
      </c>
      <c r="W154" s="69">
        <f t="shared" si="122"/>
        <v>0</v>
      </c>
      <c r="X154" s="69">
        <f t="shared" si="127"/>
        <v>0</v>
      </c>
      <c r="Y154" s="69">
        <f t="shared" si="127"/>
        <v>0</v>
      </c>
      <c r="Z154" s="69">
        <f t="shared" si="127"/>
        <v>0</v>
      </c>
    </row>
    <row r="155" spans="1:28" s="15" customFormat="1" ht="24.75" hidden="1" customHeight="1" x14ac:dyDescent="0.3">
      <c r="A155" s="31"/>
      <c r="B155" s="29" t="s">
        <v>94</v>
      </c>
      <c r="C155" s="30"/>
      <c r="D155" s="30"/>
      <c r="E155" s="30"/>
      <c r="F155" s="61"/>
      <c r="G155" s="61"/>
      <c r="H155" s="61"/>
      <c r="I155" s="30">
        <f t="shared" si="91"/>
        <v>0</v>
      </c>
      <c r="J155" s="30">
        <f t="shared" si="91"/>
        <v>0</v>
      </c>
      <c r="K155" s="30">
        <f t="shared" si="91"/>
        <v>0</v>
      </c>
      <c r="L155" s="61"/>
      <c r="M155" s="61"/>
      <c r="N155" s="61"/>
      <c r="O155" s="67">
        <f t="shared" si="132"/>
        <v>0</v>
      </c>
      <c r="P155" s="67">
        <f t="shared" si="132"/>
        <v>0</v>
      </c>
      <c r="Q155" s="67">
        <f t="shared" si="132"/>
        <v>0</v>
      </c>
      <c r="R155" s="30"/>
      <c r="S155" s="30"/>
      <c r="T155" s="30"/>
      <c r="U155" s="46">
        <f t="shared" si="122"/>
        <v>0</v>
      </c>
      <c r="V155" s="46">
        <f t="shared" si="122"/>
        <v>0</v>
      </c>
      <c r="W155" s="46">
        <f t="shared" si="122"/>
        <v>0</v>
      </c>
      <c r="X155" s="46">
        <f t="shared" si="127"/>
        <v>0</v>
      </c>
      <c r="Y155" s="46">
        <f t="shared" si="127"/>
        <v>0</v>
      </c>
      <c r="Z155" s="46">
        <f t="shared" si="127"/>
        <v>0</v>
      </c>
      <c r="AB155" s="81"/>
    </row>
    <row r="156" spans="1:28" ht="33.75" customHeight="1" x14ac:dyDescent="0.3">
      <c r="A156" s="32" t="s">
        <v>93</v>
      </c>
      <c r="B156" s="33" t="s">
        <v>91</v>
      </c>
      <c r="C156" s="27">
        <f t="shared" ref="C156:H156" si="148">C157</f>
        <v>23885.81</v>
      </c>
      <c r="D156" s="27">
        <f t="shared" si="148"/>
        <v>102364.46</v>
      </c>
      <c r="E156" s="27">
        <f t="shared" si="148"/>
        <v>106807.56</v>
      </c>
      <c r="F156" s="60">
        <f t="shared" si="148"/>
        <v>23885.81</v>
      </c>
      <c r="G156" s="60">
        <f t="shared" si="148"/>
        <v>102364.46</v>
      </c>
      <c r="H156" s="60">
        <f t="shared" si="148"/>
        <v>106807.56</v>
      </c>
      <c r="I156" s="27">
        <f t="shared" si="91"/>
        <v>0</v>
      </c>
      <c r="J156" s="27">
        <f t="shared" si="91"/>
        <v>0</v>
      </c>
      <c r="K156" s="27">
        <f t="shared" si="91"/>
        <v>0</v>
      </c>
      <c r="L156" s="60">
        <f t="shared" ref="L156:N156" si="149">L157</f>
        <v>23885.81</v>
      </c>
      <c r="M156" s="60">
        <f t="shared" si="149"/>
        <v>102364.46</v>
      </c>
      <c r="N156" s="60">
        <f t="shared" si="149"/>
        <v>106807.56</v>
      </c>
      <c r="O156" s="68">
        <f t="shared" si="132"/>
        <v>0</v>
      </c>
      <c r="P156" s="68">
        <f t="shared" si="132"/>
        <v>0</v>
      </c>
      <c r="Q156" s="68">
        <f t="shared" si="132"/>
        <v>0</v>
      </c>
      <c r="R156" s="27">
        <f t="shared" ref="R156:T156" si="150">R157</f>
        <v>23885.81</v>
      </c>
      <c r="S156" s="27">
        <f t="shared" si="150"/>
        <v>102364.46</v>
      </c>
      <c r="T156" s="27">
        <f t="shared" si="150"/>
        <v>106807.56</v>
      </c>
      <c r="U156" s="69">
        <f t="shared" si="122"/>
        <v>0</v>
      </c>
      <c r="V156" s="69">
        <f t="shared" si="122"/>
        <v>0</v>
      </c>
      <c r="W156" s="69">
        <f t="shared" si="122"/>
        <v>0</v>
      </c>
      <c r="X156" s="69">
        <f t="shared" si="127"/>
        <v>0</v>
      </c>
      <c r="Y156" s="69">
        <f t="shared" si="127"/>
        <v>0</v>
      </c>
      <c r="Z156" s="69">
        <f t="shared" si="127"/>
        <v>0</v>
      </c>
    </row>
    <row r="157" spans="1:28" s="15" customFormat="1" ht="34.5" customHeight="1" x14ac:dyDescent="0.3">
      <c r="A157" s="31"/>
      <c r="B157" s="29" t="s">
        <v>90</v>
      </c>
      <c r="C157" s="30">
        <v>23885.81</v>
      </c>
      <c r="D157" s="30">
        <v>102364.46</v>
      </c>
      <c r="E157" s="30">
        <v>106807.56</v>
      </c>
      <c r="F157" s="61">
        <v>23885.81</v>
      </c>
      <c r="G157" s="61">
        <v>102364.46</v>
      </c>
      <c r="H157" s="61">
        <v>106807.56</v>
      </c>
      <c r="I157" s="30">
        <f t="shared" si="91"/>
        <v>0</v>
      </c>
      <c r="J157" s="30">
        <f t="shared" si="91"/>
        <v>0</v>
      </c>
      <c r="K157" s="30">
        <f t="shared" si="91"/>
        <v>0</v>
      </c>
      <c r="L157" s="61">
        <v>23885.81</v>
      </c>
      <c r="M157" s="61">
        <v>102364.46</v>
      </c>
      <c r="N157" s="61">
        <v>106807.56</v>
      </c>
      <c r="O157" s="67">
        <f t="shared" si="132"/>
        <v>0</v>
      </c>
      <c r="P157" s="67">
        <f t="shared" si="132"/>
        <v>0</v>
      </c>
      <c r="Q157" s="67">
        <f t="shared" si="132"/>
        <v>0</v>
      </c>
      <c r="R157" s="30">
        <v>23885.81</v>
      </c>
      <c r="S157" s="30">
        <v>102364.46</v>
      </c>
      <c r="T157" s="30">
        <v>106807.56</v>
      </c>
      <c r="U157" s="46">
        <f t="shared" si="122"/>
        <v>0</v>
      </c>
      <c r="V157" s="46">
        <f t="shared" si="122"/>
        <v>0</v>
      </c>
      <c r="W157" s="46">
        <f t="shared" si="122"/>
        <v>0</v>
      </c>
      <c r="X157" s="46">
        <f t="shared" si="127"/>
        <v>0</v>
      </c>
      <c r="Y157" s="46">
        <f t="shared" si="127"/>
        <v>0</v>
      </c>
      <c r="Z157" s="46">
        <f t="shared" si="127"/>
        <v>0</v>
      </c>
      <c r="AB157" s="81"/>
    </row>
    <row r="158" spans="1:28" ht="27.75" hidden="1" customHeight="1" x14ac:dyDescent="0.3">
      <c r="A158" s="32" t="s">
        <v>92</v>
      </c>
      <c r="B158" s="33" t="s">
        <v>91</v>
      </c>
      <c r="C158" s="27">
        <f t="shared" ref="C158:H158" si="151">C159</f>
        <v>0</v>
      </c>
      <c r="D158" s="27">
        <f t="shared" si="151"/>
        <v>0</v>
      </c>
      <c r="E158" s="27">
        <f t="shared" si="151"/>
        <v>0</v>
      </c>
      <c r="F158" s="60">
        <f t="shared" si="151"/>
        <v>0</v>
      </c>
      <c r="G158" s="60">
        <f t="shared" si="151"/>
        <v>0</v>
      </c>
      <c r="H158" s="60">
        <f t="shared" si="151"/>
        <v>0</v>
      </c>
      <c r="I158" s="27">
        <f t="shared" ref="I158:K224" si="152">F158-C158</f>
        <v>0</v>
      </c>
      <c r="J158" s="27">
        <f t="shared" si="152"/>
        <v>0</v>
      </c>
      <c r="K158" s="27">
        <f t="shared" si="152"/>
        <v>0</v>
      </c>
      <c r="L158" s="60">
        <f t="shared" ref="L158:N158" si="153">L159</f>
        <v>0</v>
      </c>
      <c r="M158" s="60">
        <f t="shared" si="153"/>
        <v>0</v>
      </c>
      <c r="N158" s="60">
        <f t="shared" si="153"/>
        <v>0</v>
      </c>
      <c r="O158" s="68">
        <f t="shared" si="132"/>
        <v>0</v>
      </c>
      <c r="P158" s="68">
        <f t="shared" si="132"/>
        <v>0</v>
      </c>
      <c r="Q158" s="68">
        <f t="shared" si="132"/>
        <v>0</v>
      </c>
      <c r="R158" s="27">
        <f t="shared" ref="R158:T158" si="154">R159</f>
        <v>0</v>
      </c>
      <c r="S158" s="27">
        <f t="shared" si="154"/>
        <v>0</v>
      </c>
      <c r="T158" s="27">
        <f t="shared" si="154"/>
        <v>0</v>
      </c>
      <c r="U158" s="69">
        <f t="shared" si="122"/>
        <v>0</v>
      </c>
      <c r="V158" s="69">
        <f t="shared" si="122"/>
        <v>0</v>
      </c>
      <c r="W158" s="69">
        <f t="shared" si="122"/>
        <v>0</v>
      </c>
      <c r="X158" s="69">
        <f t="shared" si="127"/>
        <v>0</v>
      </c>
      <c r="Y158" s="69">
        <f t="shared" si="127"/>
        <v>0</v>
      </c>
      <c r="Z158" s="69">
        <f t="shared" si="127"/>
        <v>0</v>
      </c>
    </row>
    <row r="159" spans="1:28" s="15" customFormat="1" ht="24.75" hidden="1" customHeight="1" x14ac:dyDescent="0.3">
      <c r="A159" s="31"/>
      <c r="B159" s="29" t="s">
        <v>90</v>
      </c>
      <c r="C159" s="30"/>
      <c r="D159" s="30"/>
      <c r="E159" s="30"/>
      <c r="F159" s="61"/>
      <c r="G159" s="61"/>
      <c r="H159" s="61"/>
      <c r="I159" s="30">
        <f t="shared" si="152"/>
        <v>0</v>
      </c>
      <c r="J159" s="30">
        <f t="shared" si="152"/>
        <v>0</v>
      </c>
      <c r="K159" s="30">
        <f t="shared" si="152"/>
        <v>0</v>
      </c>
      <c r="L159" s="61"/>
      <c r="M159" s="61"/>
      <c r="N159" s="61"/>
      <c r="O159" s="67">
        <f t="shared" si="132"/>
        <v>0</v>
      </c>
      <c r="P159" s="67">
        <f t="shared" si="132"/>
        <v>0</v>
      </c>
      <c r="Q159" s="67">
        <f t="shared" si="132"/>
        <v>0</v>
      </c>
      <c r="R159" s="30"/>
      <c r="S159" s="30"/>
      <c r="T159" s="30"/>
      <c r="U159" s="46">
        <f t="shared" si="122"/>
        <v>0</v>
      </c>
      <c r="V159" s="46">
        <f t="shared" si="122"/>
        <v>0</v>
      </c>
      <c r="W159" s="46">
        <f t="shared" si="122"/>
        <v>0</v>
      </c>
      <c r="X159" s="46">
        <f t="shared" si="127"/>
        <v>0</v>
      </c>
      <c r="Y159" s="46">
        <f t="shared" si="127"/>
        <v>0</v>
      </c>
      <c r="Z159" s="46">
        <f t="shared" si="127"/>
        <v>0</v>
      </c>
      <c r="AB159" s="81"/>
    </row>
    <row r="160" spans="1:28" ht="24.75" customHeight="1" x14ac:dyDescent="0.3">
      <c r="A160" s="32" t="s">
        <v>89</v>
      </c>
      <c r="B160" s="26" t="s">
        <v>88</v>
      </c>
      <c r="C160" s="27">
        <f t="shared" ref="C160:H160" si="155">SUM(C161:C197)</f>
        <v>450383.88</v>
      </c>
      <c r="D160" s="27">
        <f t="shared" si="155"/>
        <v>377935.67000000004</v>
      </c>
      <c r="E160" s="27">
        <f t="shared" si="155"/>
        <v>500407.37999999995</v>
      </c>
      <c r="F160" s="60">
        <f t="shared" si="155"/>
        <v>450383.88</v>
      </c>
      <c r="G160" s="60">
        <f t="shared" si="155"/>
        <v>377935.67000000004</v>
      </c>
      <c r="H160" s="60">
        <f t="shared" si="155"/>
        <v>500407.37999999995</v>
      </c>
      <c r="I160" s="27">
        <f t="shared" si="152"/>
        <v>0</v>
      </c>
      <c r="J160" s="27">
        <f t="shared" si="152"/>
        <v>0</v>
      </c>
      <c r="K160" s="27">
        <f t="shared" si="152"/>
        <v>0</v>
      </c>
      <c r="L160" s="60">
        <f>SUM(L161:L197)</f>
        <v>481805.01</v>
      </c>
      <c r="M160" s="60">
        <f>SUM(M161:M197)</f>
        <v>379615.67000000004</v>
      </c>
      <c r="N160" s="60">
        <f>SUM(N161:N197)</f>
        <v>502087.37999999995</v>
      </c>
      <c r="O160" s="68">
        <f t="shared" si="132"/>
        <v>31421.130000000005</v>
      </c>
      <c r="P160" s="68">
        <f t="shared" si="132"/>
        <v>1680</v>
      </c>
      <c r="Q160" s="68">
        <f t="shared" si="132"/>
        <v>1680</v>
      </c>
      <c r="R160" s="27">
        <f>SUM(R161:R197)</f>
        <v>345096.06</v>
      </c>
      <c r="S160" s="27">
        <f>SUM(S161:S197)</f>
        <v>380395.15</v>
      </c>
      <c r="T160" s="27">
        <f>SUM(T161:T197)</f>
        <v>502898.04</v>
      </c>
      <c r="U160" s="69">
        <f t="shared" si="122"/>
        <v>-136708.95000000001</v>
      </c>
      <c r="V160" s="69">
        <f t="shared" si="122"/>
        <v>779.47999999998137</v>
      </c>
      <c r="W160" s="69">
        <f t="shared" si="122"/>
        <v>810.6600000000326</v>
      </c>
      <c r="X160" s="69">
        <f t="shared" si="127"/>
        <v>-105287.82</v>
      </c>
      <c r="Y160" s="69">
        <f t="shared" si="127"/>
        <v>2459.4799999999814</v>
      </c>
      <c r="Z160" s="69">
        <f t="shared" si="127"/>
        <v>2490.6600000000326</v>
      </c>
    </row>
    <row r="161" spans="1:28" s="15" customFormat="1" ht="44.25" hidden="1" customHeight="1" x14ac:dyDescent="0.3">
      <c r="A161" s="31"/>
      <c r="B161" s="29" t="s">
        <v>87</v>
      </c>
      <c r="C161" s="34"/>
      <c r="D161" s="34"/>
      <c r="E161" s="34"/>
      <c r="F161" s="62"/>
      <c r="G161" s="62"/>
      <c r="H161" s="62"/>
      <c r="I161" s="34">
        <f t="shared" si="152"/>
        <v>0</v>
      </c>
      <c r="J161" s="34">
        <f t="shared" si="152"/>
        <v>0</v>
      </c>
      <c r="K161" s="34">
        <f t="shared" si="152"/>
        <v>0</v>
      </c>
      <c r="L161" s="62"/>
      <c r="M161" s="62"/>
      <c r="N161" s="62"/>
      <c r="O161" s="67">
        <f t="shared" si="132"/>
        <v>0</v>
      </c>
      <c r="P161" s="67">
        <f t="shared" si="132"/>
        <v>0</v>
      </c>
      <c r="Q161" s="67">
        <f t="shared" si="132"/>
        <v>0</v>
      </c>
      <c r="R161" s="34"/>
      <c r="S161" s="34"/>
      <c r="T161" s="34"/>
      <c r="U161" s="46">
        <f t="shared" si="122"/>
        <v>0</v>
      </c>
      <c r="V161" s="46">
        <f t="shared" si="122"/>
        <v>0</v>
      </c>
      <c r="W161" s="46">
        <f t="shared" si="122"/>
        <v>0</v>
      </c>
      <c r="X161" s="46">
        <f t="shared" si="127"/>
        <v>0</v>
      </c>
      <c r="Y161" s="46">
        <f t="shared" si="127"/>
        <v>0</v>
      </c>
      <c r="Z161" s="46">
        <f t="shared" si="127"/>
        <v>0</v>
      </c>
      <c r="AB161" s="81"/>
    </row>
    <row r="162" spans="1:28" s="15" customFormat="1" ht="38.25" customHeight="1" x14ac:dyDescent="0.3">
      <c r="A162" s="31"/>
      <c r="B162" s="29" t="s">
        <v>86</v>
      </c>
      <c r="C162" s="34">
        <v>0</v>
      </c>
      <c r="D162" s="34">
        <v>0</v>
      </c>
      <c r="E162" s="34">
        <v>9404</v>
      </c>
      <c r="F162" s="62">
        <v>0</v>
      </c>
      <c r="G162" s="62">
        <v>0</v>
      </c>
      <c r="H162" s="62">
        <v>9404</v>
      </c>
      <c r="I162" s="34">
        <f t="shared" si="152"/>
        <v>0</v>
      </c>
      <c r="J162" s="34">
        <f t="shared" si="152"/>
        <v>0</v>
      </c>
      <c r="K162" s="34">
        <f t="shared" si="152"/>
        <v>0</v>
      </c>
      <c r="L162" s="62">
        <v>0</v>
      </c>
      <c r="M162" s="62">
        <v>0</v>
      </c>
      <c r="N162" s="62">
        <v>9404</v>
      </c>
      <c r="O162" s="67">
        <f t="shared" si="132"/>
        <v>0</v>
      </c>
      <c r="P162" s="67">
        <f t="shared" si="132"/>
        <v>0</v>
      </c>
      <c r="Q162" s="67">
        <f t="shared" si="132"/>
        <v>0</v>
      </c>
      <c r="R162" s="34">
        <v>0</v>
      </c>
      <c r="S162" s="34">
        <v>0</v>
      </c>
      <c r="T162" s="34">
        <v>9404</v>
      </c>
      <c r="U162" s="46">
        <f t="shared" si="122"/>
        <v>0</v>
      </c>
      <c r="V162" s="46">
        <f t="shared" si="122"/>
        <v>0</v>
      </c>
      <c r="W162" s="46">
        <f t="shared" si="122"/>
        <v>0</v>
      </c>
      <c r="X162" s="46">
        <f t="shared" si="127"/>
        <v>0</v>
      </c>
      <c r="Y162" s="46">
        <f t="shared" si="127"/>
        <v>0</v>
      </c>
      <c r="Z162" s="46">
        <f t="shared" si="127"/>
        <v>0</v>
      </c>
      <c r="AB162" s="81"/>
    </row>
    <row r="163" spans="1:28" s="15" customFormat="1" ht="48.75" customHeight="1" x14ac:dyDescent="0.3">
      <c r="A163" s="31"/>
      <c r="B163" s="29" t="s">
        <v>85</v>
      </c>
      <c r="C163" s="34">
        <v>0</v>
      </c>
      <c r="D163" s="34">
        <v>0</v>
      </c>
      <c r="E163" s="34">
        <v>6116</v>
      </c>
      <c r="F163" s="62">
        <v>0</v>
      </c>
      <c r="G163" s="62">
        <v>0</v>
      </c>
      <c r="H163" s="62">
        <v>6116</v>
      </c>
      <c r="I163" s="34">
        <f t="shared" si="152"/>
        <v>0</v>
      </c>
      <c r="J163" s="34">
        <f t="shared" si="152"/>
        <v>0</v>
      </c>
      <c r="K163" s="34">
        <f t="shared" si="152"/>
        <v>0</v>
      </c>
      <c r="L163" s="62">
        <v>0</v>
      </c>
      <c r="M163" s="62">
        <v>0</v>
      </c>
      <c r="N163" s="62">
        <v>6116</v>
      </c>
      <c r="O163" s="67">
        <f t="shared" si="132"/>
        <v>0</v>
      </c>
      <c r="P163" s="67">
        <f t="shared" si="132"/>
        <v>0</v>
      </c>
      <c r="Q163" s="67">
        <f t="shared" si="132"/>
        <v>0</v>
      </c>
      <c r="R163" s="34">
        <v>0</v>
      </c>
      <c r="S163" s="34">
        <v>0</v>
      </c>
      <c r="T163" s="34">
        <v>6116</v>
      </c>
      <c r="U163" s="46">
        <f t="shared" si="122"/>
        <v>0</v>
      </c>
      <c r="V163" s="46">
        <f t="shared" si="122"/>
        <v>0</v>
      </c>
      <c r="W163" s="46">
        <f t="shared" si="122"/>
        <v>0</v>
      </c>
      <c r="X163" s="46">
        <f t="shared" si="127"/>
        <v>0</v>
      </c>
      <c r="Y163" s="46">
        <f t="shared" si="127"/>
        <v>0</v>
      </c>
      <c r="Z163" s="46">
        <f t="shared" si="127"/>
        <v>0</v>
      </c>
      <c r="AB163" s="81"/>
    </row>
    <row r="164" spans="1:28" s="15" customFormat="1" ht="84" hidden="1" customHeight="1" x14ac:dyDescent="0.3">
      <c r="A164" s="31"/>
      <c r="B164" s="29" t="s">
        <v>84</v>
      </c>
      <c r="C164" s="34"/>
      <c r="D164" s="34"/>
      <c r="E164" s="34"/>
      <c r="F164" s="62"/>
      <c r="G164" s="62"/>
      <c r="H164" s="62"/>
      <c r="I164" s="34">
        <f t="shared" si="152"/>
        <v>0</v>
      </c>
      <c r="J164" s="34">
        <f t="shared" si="152"/>
        <v>0</v>
      </c>
      <c r="K164" s="34">
        <f t="shared" si="152"/>
        <v>0</v>
      </c>
      <c r="L164" s="62"/>
      <c r="M164" s="62"/>
      <c r="N164" s="62"/>
      <c r="O164" s="67">
        <f t="shared" si="132"/>
        <v>0</v>
      </c>
      <c r="P164" s="67">
        <f t="shared" si="132"/>
        <v>0</v>
      </c>
      <c r="Q164" s="67">
        <f t="shared" si="132"/>
        <v>0</v>
      </c>
      <c r="R164" s="34"/>
      <c r="S164" s="34"/>
      <c r="T164" s="34"/>
      <c r="U164" s="46">
        <f t="shared" si="122"/>
        <v>0</v>
      </c>
      <c r="V164" s="46">
        <f t="shared" si="122"/>
        <v>0</v>
      </c>
      <c r="W164" s="46">
        <f t="shared" si="122"/>
        <v>0</v>
      </c>
      <c r="X164" s="46">
        <f t="shared" si="127"/>
        <v>0</v>
      </c>
      <c r="Y164" s="46">
        <f t="shared" si="127"/>
        <v>0</v>
      </c>
      <c r="Z164" s="46">
        <f t="shared" si="127"/>
        <v>0</v>
      </c>
      <c r="AB164" s="81"/>
    </row>
    <row r="165" spans="1:28" s="15" customFormat="1" ht="84" customHeight="1" x14ac:dyDescent="0.3">
      <c r="A165" s="31"/>
      <c r="B165" s="29" t="s">
        <v>83</v>
      </c>
      <c r="C165" s="34"/>
      <c r="D165" s="34"/>
      <c r="E165" s="34"/>
      <c r="F165" s="62"/>
      <c r="G165" s="62"/>
      <c r="H165" s="62"/>
      <c r="I165" s="34">
        <f t="shared" si="152"/>
        <v>0</v>
      </c>
      <c r="J165" s="34">
        <f t="shared" si="152"/>
        <v>0</v>
      </c>
      <c r="K165" s="34">
        <f t="shared" si="152"/>
        <v>0</v>
      </c>
      <c r="L165" s="62">
        <v>19042</v>
      </c>
      <c r="M165" s="62">
        <v>0</v>
      </c>
      <c r="N165" s="62">
        <v>0</v>
      </c>
      <c r="O165" s="67">
        <f t="shared" si="132"/>
        <v>19042</v>
      </c>
      <c r="P165" s="67">
        <f t="shared" si="132"/>
        <v>0</v>
      </c>
      <c r="Q165" s="67">
        <f t="shared" si="132"/>
        <v>0</v>
      </c>
      <c r="R165" s="34">
        <v>19042</v>
      </c>
      <c r="S165" s="34">
        <v>0</v>
      </c>
      <c r="T165" s="34">
        <v>0</v>
      </c>
      <c r="U165" s="46">
        <f t="shared" si="122"/>
        <v>0</v>
      </c>
      <c r="V165" s="46">
        <f t="shared" si="122"/>
        <v>0</v>
      </c>
      <c r="W165" s="46">
        <f t="shared" si="122"/>
        <v>0</v>
      </c>
      <c r="X165" s="46">
        <f t="shared" si="127"/>
        <v>19042</v>
      </c>
      <c r="Y165" s="46">
        <f t="shared" si="127"/>
        <v>0</v>
      </c>
      <c r="Z165" s="46">
        <f t="shared" si="127"/>
        <v>0</v>
      </c>
      <c r="AB165" s="81"/>
    </row>
    <row r="166" spans="1:28" s="15" customFormat="1" ht="47.25" customHeight="1" x14ac:dyDescent="0.3">
      <c r="A166" s="31"/>
      <c r="B166" s="29" t="s">
        <v>82</v>
      </c>
      <c r="C166" s="34"/>
      <c r="D166" s="34"/>
      <c r="E166" s="34"/>
      <c r="F166" s="62"/>
      <c r="G166" s="62"/>
      <c r="H166" s="62"/>
      <c r="I166" s="34">
        <f t="shared" si="152"/>
        <v>0</v>
      </c>
      <c r="J166" s="34">
        <f t="shared" si="152"/>
        <v>0</v>
      </c>
      <c r="K166" s="34">
        <f t="shared" si="152"/>
        <v>0</v>
      </c>
      <c r="L166" s="62">
        <v>7163.5</v>
      </c>
      <c r="M166" s="62">
        <v>0</v>
      </c>
      <c r="N166" s="62">
        <v>0</v>
      </c>
      <c r="O166" s="67">
        <f t="shared" si="132"/>
        <v>7163.5</v>
      </c>
      <c r="P166" s="67">
        <f t="shared" si="132"/>
        <v>0</v>
      </c>
      <c r="Q166" s="67">
        <f t="shared" si="132"/>
        <v>0</v>
      </c>
      <c r="R166" s="34">
        <v>7163.5</v>
      </c>
      <c r="S166" s="34">
        <v>0</v>
      </c>
      <c r="T166" s="34">
        <v>0</v>
      </c>
      <c r="U166" s="46">
        <f t="shared" si="122"/>
        <v>0</v>
      </c>
      <c r="V166" s="46">
        <f t="shared" si="122"/>
        <v>0</v>
      </c>
      <c r="W166" s="46">
        <f t="shared" si="122"/>
        <v>0</v>
      </c>
      <c r="X166" s="46">
        <f t="shared" si="127"/>
        <v>7163.5</v>
      </c>
      <c r="Y166" s="46">
        <f t="shared" si="127"/>
        <v>0</v>
      </c>
      <c r="Z166" s="46">
        <f t="shared" si="127"/>
        <v>0</v>
      </c>
      <c r="AB166" s="81"/>
    </row>
    <row r="167" spans="1:28" s="15" customFormat="1" ht="64.5" customHeight="1" x14ac:dyDescent="0.3">
      <c r="A167" s="31"/>
      <c r="B167" s="29" t="s">
        <v>81</v>
      </c>
      <c r="C167" s="34">
        <v>798.29</v>
      </c>
      <c r="D167" s="34">
        <v>830.22</v>
      </c>
      <c r="E167" s="34">
        <v>863.43</v>
      </c>
      <c r="F167" s="62">
        <v>798.29</v>
      </c>
      <c r="G167" s="62">
        <v>830.22</v>
      </c>
      <c r="H167" s="62">
        <v>863.43</v>
      </c>
      <c r="I167" s="34">
        <f t="shared" si="152"/>
        <v>0</v>
      </c>
      <c r="J167" s="34">
        <f t="shared" si="152"/>
        <v>0</v>
      </c>
      <c r="K167" s="34">
        <f t="shared" si="152"/>
        <v>0</v>
      </c>
      <c r="L167" s="62">
        <v>1547.79</v>
      </c>
      <c r="M167" s="62">
        <v>830.22</v>
      </c>
      <c r="N167" s="62">
        <v>863.43</v>
      </c>
      <c r="O167" s="67">
        <f t="shared" si="132"/>
        <v>749.5</v>
      </c>
      <c r="P167" s="67">
        <f t="shared" si="132"/>
        <v>0</v>
      </c>
      <c r="Q167" s="67">
        <f t="shared" si="132"/>
        <v>0</v>
      </c>
      <c r="R167" s="34">
        <v>1547.79</v>
      </c>
      <c r="S167" s="34">
        <v>1609.7</v>
      </c>
      <c r="T167" s="34">
        <v>1674.09</v>
      </c>
      <c r="U167" s="46">
        <f t="shared" si="122"/>
        <v>0</v>
      </c>
      <c r="V167" s="46">
        <f t="shared" si="122"/>
        <v>779.48</v>
      </c>
      <c r="W167" s="46">
        <f t="shared" si="122"/>
        <v>810.66</v>
      </c>
      <c r="X167" s="46">
        <f t="shared" si="127"/>
        <v>749.5</v>
      </c>
      <c r="Y167" s="46">
        <f t="shared" si="127"/>
        <v>779.48</v>
      </c>
      <c r="Z167" s="46">
        <f t="shared" si="127"/>
        <v>810.66</v>
      </c>
      <c r="AB167" s="81"/>
    </row>
    <row r="168" spans="1:28" s="15" customFormat="1" ht="53.25" customHeight="1" x14ac:dyDescent="0.3">
      <c r="A168" s="31"/>
      <c r="B168" s="29" t="s">
        <v>80</v>
      </c>
      <c r="C168" s="34">
        <v>7849</v>
      </c>
      <c r="D168" s="34">
        <v>7849</v>
      </c>
      <c r="E168" s="34">
        <v>7849</v>
      </c>
      <c r="F168" s="62">
        <v>7849</v>
      </c>
      <c r="G168" s="62">
        <v>7849</v>
      </c>
      <c r="H168" s="62">
        <v>7849</v>
      </c>
      <c r="I168" s="34">
        <f t="shared" si="152"/>
        <v>0</v>
      </c>
      <c r="J168" s="34">
        <f t="shared" si="152"/>
        <v>0</v>
      </c>
      <c r="K168" s="34">
        <f t="shared" si="152"/>
        <v>0</v>
      </c>
      <c r="L168" s="62">
        <v>7849</v>
      </c>
      <c r="M168" s="62">
        <v>7849</v>
      </c>
      <c r="N168" s="62">
        <v>7849</v>
      </c>
      <c r="O168" s="67">
        <f t="shared" si="132"/>
        <v>0</v>
      </c>
      <c r="P168" s="67">
        <f t="shared" si="132"/>
        <v>0</v>
      </c>
      <c r="Q168" s="67">
        <f t="shared" si="132"/>
        <v>0</v>
      </c>
      <c r="R168" s="34">
        <v>7849</v>
      </c>
      <c r="S168" s="34">
        <v>7849</v>
      </c>
      <c r="T168" s="34">
        <v>7849</v>
      </c>
      <c r="U168" s="46">
        <f t="shared" si="122"/>
        <v>0</v>
      </c>
      <c r="V168" s="46">
        <f t="shared" si="122"/>
        <v>0</v>
      </c>
      <c r="W168" s="46">
        <f t="shared" si="122"/>
        <v>0</v>
      </c>
      <c r="X168" s="46">
        <f t="shared" si="127"/>
        <v>0</v>
      </c>
      <c r="Y168" s="46">
        <f t="shared" si="127"/>
        <v>0</v>
      </c>
      <c r="Z168" s="46">
        <f t="shared" si="127"/>
        <v>0</v>
      </c>
      <c r="AB168" s="81"/>
    </row>
    <row r="169" spans="1:28" s="15" customFormat="1" ht="63.75" customHeight="1" x14ac:dyDescent="0.3">
      <c r="A169" s="31"/>
      <c r="B169" s="29" t="s">
        <v>79</v>
      </c>
      <c r="C169" s="34">
        <v>0</v>
      </c>
      <c r="D169" s="34">
        <v>4085</v>
      </c>
      <c r="E169" s="34">
        <v>3270</v>
      </c>
      <c r="F169" s="62">
        <v>0</v>
      </c>
      <c r="G169" s="62">
        <v>4085</v>
      </c>
      <c r="H169" s="62">
        <v>3270</v>
      </c>
      <c r="I169" s="34">
        <f t="shared" si="152"/>
        <v>0</v>
      </c>
      <c r="J169" s="34">
        <f t="shared" si="152"/>
        <v>0</v>
      </c>
      <c r="K169" s="34">
        <f t="shared" si="152"/>
        <v>0</v>
      </c>
      <c r="L169" s="62">
        <v>0</v>
      </c>
      <c r="M169" s="62">
        <v>4085</v>
      </c>
      <c r="N169" s="62">
        <v>3270</v>
      </c>
      <c r="O169" s="67">
        <f t="shared" si="132"/>
        <v>0</v>
      </c>
      <c r="P169" s="67">
        <f t="shared" si="132"/>
        <v>0</v>
      </c>
      <c r="Q169" s="67">
        <f t="shared" si="132"/>
        <v>0</v>
      </c>
      <c r="R169" s="34">
        <v>0</v>
      </c>
      <c r="S169" s="34">
        <v>4085</v>
      </c>
      <c r="T169" s="34">
        <v>3270</v>
      </c>
      <c r="U169" s="46">
        <f t="shared" si="122"/>
        <v>0</v>
      </c>
      <c r="V169" s="46">
        <f t="shared" si="122"/>
        <v>0</v>
      </c>
      <c r="W169" s="46">
        <f t="shared" si="122"/>
        <v>0</v>
      </c>
      <c r="X169" s="46">
        <f t="shared" si="127"/>
        <v>0</v>
      </c>
      <c r="Y169" s="46">
        <f t="shared" si="127"/>
        <v>0</v>
      </c>
      <c r="Z169" s="46">
        <f t="shared" si="127"/>
        <v>0</v>
      </c>
      <c r="AB169" s="81"/>
    </row>
    <row r="170" spans="1:28" s="15" customFormat="1" ht="25.5" customHeight="1" x14ac:dyDescent="0.3">
      <c r="A170" s="31"/>
      <c r="B170" s="29" t="s">
        <v>78</v>
      </c>
      <c r="C170" s="34">
        <v>0</v>
      </c>
      <c r="D170" s="34">
        <v>79192</v>
      </c>
      <c r="E170" s="34">
        <v>150792.46</v>
      </c>
      <c r="F170" s="62">
        <v>0</v>
      </c>
      <c r="G170" s="62">
        <v>79192</v>
      </c>
      <c r="H170" s="62">
        <v>150792.46</v>
      </c>
      <c r="I170" s="34">
        <f t="shared" si="152"/>
        <v>0</v>
      </c>
      <c r="J170" s="34">
        <f t="shared" si="152"/>
        <v>0</v>
      </c>
      <c r="K170" s="34">
        <f t="shared" si="152"/>
        <v>0</v>
      </c>
      <c r="L170" s="62">
        <v>7079.46</v>
      </c>
      <c r="M170" s="62">
        <v>79192</v>
      </c>
      <c r="N170" s="62">
        <v>150792.46</v>
      </c>
      <c r="O170" s="67">
        <f t="shared" si="132"/>
        <v>7079.46</v>
      </c>
      <c r="P170" s="67">
        <f t="shared" si="132"/>
        <v>0</v>
      </c>
      <c r="Q170" s="67">
        <f t="shared" si="132"/>
        <v>0</v>
      </c>
      <c r="R170" s="34">
        <v>7079.46</v>
      </c>
      <c r="S170" s="34">
        <v>79192</v>
      </c>
      <c r="T170" s="34">
        <v>150792.46</v>
      </c>
      <c r="U170" s="46">
        <f t="shared" si="122"/>
        <v>0</v>
      </c>
      <c r="V170" s="46">
        <f t="shared" si="122"/>
        <v>0</v>
      </c>
      <c r="W170" s="46">
        <f t="shared" si="122"/>
        <v>0</v>
      </c>
      <c r="X170" s="46">
        <f t="shared" si="127"/>
        <v>7079.46</v>
      </c>
      <c r="Y170" s="46">
        <f t="shared" si="127"/>
        <v>0</v>
      </c>
      <c r="Z170" s="46">
        <f t="shared" si="127"/>
        <v>0</v>
      </c>
      <c r="AB170" s="81"/>
    </row>
    <row r="171" spans="1:28" s="15" customFormat="1" ht="33" customHeight="1" x14ac:dyDescent="0.3">
      <c r="A171" s="31"/>
      <c r="B171" s="29" t="s">
        <v>77</v>
      </c>
      <c r="C171" s="34">
        <v>6089</v>
      </c>
      <c r="D171" s="34">
        <v>6089</v>
      </c>
      <c r="E171" s="34">
        <v>6089</v>
      </c>
      <c r="F171" s="62">
        <v>6089</v>
      </c>
      <c r="G171" s="62">
        <v>6089</v>
      </c>
      <c r="H171" s="62">
        <v>6089</v>
      </c>
      <c r="I171" s="34">
        <f t="shared" si="152"/>
        <v>0</v>
      </c>
      <c r="J171" s="34">
        <f t="shared" si="152"/>
        <v>0</v>
      </c>
      <c r="K171" s="34">
        <f t="shared" si="152"/>
        <v>0</v>
      </c>
      <c r="L171" s="62">
        <v>6089</v>
      </c>
      <c r="M171" s="62">
        <v>6089</v>
      </c>
      <c r="N171" s="62">
        <v>6089</v>
      </c>
      <c r="O171" s="67">
        <f t="shared" si="132"/>
        <v>0</v>
      </c>
      <c r="P171" s="67">
        <f t="shared" si="132"/>
        <v>0</v>
      </c>
      <c r="Q171" s="67">
        <f t="shared" si="132"/>
        <v>0</v>
      </c>
      <c r="R171" s="34">
        <v>6089</v>
      </c>
      <c r="S171" s="34">
        <v>6089</v>
      </c>
      <c r="T171" s="34">
        <v>6089</v>
      </c>
      <c r="U171" s="46">
        <f t="shared" si="122"/>
        <v>0</v>
      </c>
      <c r="V171" s="46">
        <f t="shared" si="122"/>
        <v>0</v>
      </c>
      <c r="W171" s="46">
        <f t="shared" si="122"/>
        <v>0</v>
      </c>
      <c r="X171" s="46">
        <f t="shared" si="127"/>
        <v>0</v>
      </c>
      <c r="Y171" s="46">
        <f t="shared" si="127"/>
        <v>0</v>
      </c>
      <c r="Z171" s="46">
        <f t="shared" si="127"/>
        <v>0</v>
      </c>
      <c r="AB171" s="81"/>
    </row>
    <row r="172" spans="1:28" s="15" customFormat="1" ht="65.25" customHeight="1" x14ac:dyDescent="0.3">
      <c r="A172" s="31"/>
      <c r="B172" s="29" t="s">
        <v>76</v>
      </c>
      <c r="C172" s="34">
        <v>59341.2</v>
      </c>
      <c r="D172" s="34">
        <v>159022.45000000001</v>
      </c>
      <c r="E172" s="34">
        <v>159022.45000000001</v>
      </c>
      <c r="F172" s="62">
        <v>59341.2</v>
      </c>
      <c r="G172" s="62">
        <v>159022.45000000001</v>
      </c>
      <c r="H172" s="62">
        <v>159022.45000000001</v>
      </c>
      <c r="I172" s="34">
        <f t="shared" si="152"/>
        <v>0</v>
      </c>
      <c r="J172" s="34">
        <f t="shared" si="152"/>
        <v>0</v>
      </c>
      <c r="K172" s="34">
        <f t="shared" si="152"/>
        <v>0</v>
      </c>
      <c r="L172" s="62">
        <v>59341.2</v>
      </c>
      <c r="M172" s="62">
        <v>159022.45000000001</v>
      </c>
      <c r="N172" s="62">
        <v>159022.45000000001</v>
      </c>
      <c r="O172" s="67">
        <f t="shared" si="132"/>
        <v>0</v>
      </c>
      <c r="P172" s="67">
        <f t="shared" si="132"/>
        <v>0</v>
      </c>
      <c r="Q172" s="67">
        <f t="shared" si="132"/>
        <v>0</v>
      </c>
      <c r="R172" s="34">
        <v>59341.2</v>
      </c>
      <c r="S172" s="34">
        <v>159022.45000000001</v>
      </c>
      <c r="T172" s="34">
        <v>159022.45000000001</v>
      </c>
      <c r="U172" s="46">
        <f t="shared" si="122"/>
        <v>0</v>
      </c>
      <c r="V172" s="46">
        <f t="shared" si="122"/>
        <v>0</v>
      </c>
      <c r="W172" s="46">
        <f t="shared" si="122"/>
        <v>0</v>
      </c>
      <c r="X172" s="46">
        <f t="shared" si="127"/>
        <v>0</v>
      </c>
      <c r="Y172" s="46">
        <f t="shared" si="127"/>
        <v>0</v>
      </c>
      <c r="Z172" s="46">
        <f t="shared" si="127"/>
        <v>0</v>
      </c>
      <c r="AB172" s="81"/>
    </row>
    <row r="173" spans="1:28" s="15" customFormat="1" ht="50.25" customHeight="1" x14ac:dyDescent="0.3">
      <c r="A173" s="31"/>
      <c r="B173" s="29" t="s">
        <v>75</v>
      </c>
      <c r="C173" s="34">
        <v>0</v>
      </c>
      <c r="D173" s="34">
        <v>40040</v>
      </c>
      <c r="E173" s="34">
        <v>18480</v>
      </c>
      <c r="F173" s="62">
        <v>0</v>
      </c>
      <c r="G173" s="62">
        <v>40040</v>
      </c>
      <c r="H173" s="62">
        <v>18480</v>
      </c>
      <c r="I173" s="34">
        <f t="shared" si="152"/>
        <v>0</v>
      </c>
      <c r="J173" s="34">
        <f t="shared" si="152"/>
        <v>0</v>
      </c>
      <c r="K173" s="34">
        <f t="shared" si="152"/>
        <v>0</v>
      </c>
      <c r="L173" s="62">
        <v>0</v>
      </c>
      <c r="M173" s="62">
        <v>40040</v>
      </c>
      <c r="N173" s="62">
        <v>18480</v>
      </c>
      <c r="O173" s="67">
        <f t="shared" si="132"/>
        <v>0</v>
      </c>
      <c r="P173" s="67">
        <f t="shared" si="132"/>
        <v>0</v>
      </c>
      <c r="Q173" s="67">
        <f t="shared" si="132"/>
        <v>0</v>
      </c>
      <c r="R173" s="34">
        <v>0</v>
      </c>
      <c r="S173" s="34">
        <v>40040</v>
      </c>
      <c r="T173" s="34">
        <v>18480</v>
      </c>
      <c r="U173" s="46">
        <f t="shared" si="122"/>
        <v>0</v>
      </c>
      <c r="V173" s="46">
        <f t="shared" si="122"/>
        <v>0</v>
      </c>
      <c r="W173" s="46">
        <f t="shared" si="122"/>
        <v>0</v>
      </c>
      <c r="X173" s="46">
        <f t="shared" si="127"/>
        <v>0</v>
      </c>
      <c r="Y173" s="46">
        <f t="shared" si="127"/>
        <v>0</v>
      </c>
      <c r="Z173" s="46">
        <f t="shared" si="127"/>
        <v>0</v>
      </c>
      <c r="AB173" s="81"/>
    </row>
    <row r="174" spans="1:28" s="15" customFormat="1" ht="25.5" hidden="1" customHeight="1" x14ac:dyDescent="0.3">
      <c r="A174" s="31"/>
      <c r="B174" s="29" t="s">
        <v>74</v>
      </c>
      <c r="C174" s="34"/>
      <c r="D174" s="34"/>
      <c r="E174" s="34"/>
      <c r="F174" s="62"/>
      <c r="G174" s="62"/>
      <c r="H174" s="62"/>
      <c r="I174" s="34">
        <f t="shared" si="152"/>
        <v>0</v>
      </c>
      <c r="J174" s="34">
        <f t="shared" si="152"/>
        <v>0</v>
      </c>
      <c r="K174" s="34">
        <f t="shared" si="152"/>
        <v>0</v>
      </c>
      <c r="L174" s="62"/>
      <c r="M174" s="62"/>
      <c r="N174" s="62"/>
      <c r="O174" s="67">
        <f t="shared" si="132"/>
        <v>0</v>
      </c>
      <c r="P174" s="67">
        <f t="shared" si="132"/>
        <v>0</v>
      </c>
      <c r="Q174" s="67">
        <f t="shared" si="132"/>
        <v>0</v>
      </c>
      <c r="R174" s="34"/>
      <c r="S174" s="34"/>
      <c r="T174" s="34"/>
      <c r="U174" s="46">
        <f t="shared" si="122"/>
        <v>0</v>
      </c>
      <c r="V174" s="46">
        <f t="shared" si="122"/>
        <v>0</v>
      </c>
      <c r="W174" s="46">
        <f t="shared" si="122"/>
        <v>0</v>
      </c>
      <c r="X174" s="46">
        <f t="shared" si="127"/>
        <v>0</v>
      </c>
      <c r="Y174" s="46">
        <f t="shared" si="127"/>
        <v>0</v>
      </c>
      <c r="Z174" s="46">
        <f t="shared" si="127"/>
        <v>0</v>
      </c>
      <c r="AB174" s="81"/>
    </row>
    <row r="175" spans="1:28" s="15" customFormat="1" ht="28.5" hidden="1" customHeight="1" x14ac:dyDescent="0.3">
      <c r="A175" s="31"/>
      <c r="B175" s="29" t="s">
        <v>72</v>
      </c>
      <c r="C175" s="34"/>
      <c r="D175" s="34"/>
      <c r="E175" s="34"/>
      <c r="F175" s="62"/>
      <c r="G175" s="62"/>
      <c r="H175" s="62"/>
      <c r="I175" s="34">
        <f t="shared" si="152"/>
        <v>0</v>
      </c>
      <c r="J175" s="34">
        <f t="shared" si="152"/>
        <v>0</v>
      </c>
      <c r="K175" s="34">
        <f t="shared" si="152"/>
        <v>0</v>
      </c>
      <c r="L175" s="62"/>
      <c r="M175" s="62"/>
      <c r="N175" s="62"/>
      <c r="O175" s="67">
        <f t="shared" si="132"/>
        <v>0</v>
      </c>
      <c r="P175" s="67">
        <f t="shared" si="132"/>
        <v>0</v>
      </c>
      <c r="Q175" s="67">
        <f t="shared" si="132"/>
        <v>0</v>
      </c>
      <c r="R175" s="34"/>
      <c r="S175" s="34"/>
      <c r="T175" s="34"/>
      <c r="U175" s="46">
        <f t="shared" si="122"/>
        <v>0</v>
      </c>
      <c r="V175" s="46">
        <f t="shared" si="122"/>
        <v>0</v>
      </c>
      <c r="W175" s="46">
        <f t="shared" si="122"/>
        <v>0</v>
      </c>
      <c r="X175" s="46">
        <f t="shared" si="127"/>
        <v>0</v>
      </c>
      <c r="Y175" s="46">
        <f t="shared" si="127"/>
        <v>0</v>
      </c>
      <c r="Z175" s="46">
        <f t="shared" si="127"/>
        <v>0</v>
      </c>
      <c r="AB175" s="81"/>
    </row>
    <row r="176" spans="1:28" s="15" customFormat="1" ht="49.5" customHeight="1" x14ac:dyDescent="0.3">
      <c r="A176" s="31"/>
      <c r="B176" s="29" t="s">
        <v>71</v>
      </c>
      <c r="C176" s="34">
        <v>58413</v>
      </c>
      <c r="D176" s="34">
        <v>44965</v>
      </c>
      <c r="E176" s="34">
        <v>46346</v>
      </c>
      <c r="F176" s="62">
        <v>58413</v>
      </c>
      <c r="G176" s="62">
        <v>44965</v>
      </c>
      <c r="H176" s="62">
        <v>46346</v>
      </c>
      <c r="I176" s="34">
        <f t="shared" si="152"/>
        <v>0</v>
      </c>
      <c r="J176" s="34">
        <f t="shared" si="152"/>
        <v>0</v>
      </c>
      <c r="K176" s="34">
        <f t="shared" si="152"/>
        <v>0</v>
      </c>
      <c r="L176" s="62">
        <v>58413</v>
      </c>
      <c r="M176" s="62">
        <v>44965</v>
      </c>
      <c r="N176" s="62">
        <v>46346</v>
      </c>
      <c r="O176" s="67">
        <f t="shared" si="132"/>
        <v>0</v>
      </c>
      <c r="P176" s="67">
        <f t="shared" si="132"/>
        <v>0</v>
      </c>
      <c r="Q176" s="67">
        <f t="shared" si="132"/>
        <v>0</v>
      </c>
      <c r="R176" s="34">
        <v>58413</v>
      </c>
      <c r="S176" s="34">
        <v>44965</v>
      </c>
      <c r="T176" s="34">
        <v>46346</v>
      </c>
      <c r="U176" s="46">
        <f t="shared" si="122"/>
        <v>0</v>
      </c>
      <c r="V176" s="46">
        <f t="shared" si="122"/>
        <v>0</v>
      </c>
      <c r="W176" s="46">
        <f t="shared" si="122"/>
        <v>0</v>
      </c>
      <c r="X176" s="46">
        <f t="shared" si="127"/>
        <v>0</v>
      </c>
      <c r="Y176" s="46">
        <f t="shared" si="127"/>
        <v>0</v>
      </c>
      <c r="Z176" s="46">
        <f t="shared" si="127"/>
        <v>0</v>
      </c>
      <c r="AB176" s="81"/>
    </row>
    <row r="177" spans="1:28" s="15" customFormat="1" ht="44.25" hidden="1" customHeight="1" x14ac:dyDescent="0.3">
      <c r="A177" s="31"/>
      <c r="B177" s="29" t="s">
        <v>70</v>
      </c>
      <c r="C177" s="34"/>
      <c r="D177" s="34"/>
      <c r="E177" s="34"/>
      <c r="F177" s="62"/>
      <c r="G177" s="62"/>
      <c r="H177" s="62"/>
      <c r="I177" s="34">
        <f t="shared" si="152"/>
        <v>0</v>
      </c>
      <c r="J177" s="34">
        <f t="shared" si="152"/>
        <v>0</v>
      </c>
      <c r="K177" s="34">
        <f t="shared" si="152"/>
        <v>0</v>
      </c>
      <c r="L177" s="62"/>
      <c r="M177" s="62"/>
      <c r="N177" s="62"/>
      <c r="O177" s="67">
        <f t="shared" si="132"/>
        <v>0</v>
      </c>
      <c r="P177" s="67">
        <f t="shared" si="132"/>
        <v>0</v>
      </c>
      <c r="Q177" s="67">
        <f t="shared" si="132"/>
        <v>0</v>
      </c>
      <c r="R177" s="34"/>
      <c r="S177" s="34"/>
      <c r="T177" s="34"/>
      <c r="U177" s="46">
        <f t="shared" si="122"/>
        <v>0</v>
      </c>
      <c r="V177" s="46">
        <f t="shared" si="122"/>
        <v>0</v>
      </c>
      <c r="W177" s="46">
        <f t="shared" si="122"/>
        <v>0</v>
      </c>
      <c r="X177" s="46">
        <f t="shared" si="127"/>
        <v>0</v>
      </c>
      <c r="Y177" s="46">
        <f t="shared" si="127"/>
        <v>0</v>
      </c>
      <c r="Z177" s="46">
        <f t="shared" si="127"/>
        <v>0</v>
      </c>
      <c r="AB177" s="81"/>
    </row>
    <row r="178" spans="1:28" s="15" customFormat="1" ht="49.5" customHeight="1" x14ac:dyDescent="0.3">
      <c r="A178" s="31"/>
      <c r="B178" s="29" t="s">
        <v>69</v>
      </c>
      <c r="C178" s="34">
        <v>1680</v>
      </c>
      <c r="D178" s="34">
        <v>1680</v>
      </c>
      <c r="E178" s="34">
        <v>0</v>
      </c>
      <c r="F178" s="62">
        <v>1680</v>
      </c>
      <c r="G178" s="62">
        <v>1680</v>
      </c>
      <c r="H178" s="62">
        <v>0</v>
      </c>
      <c r="I178" s="34">
        <f t="shared" si="152"/>
        <v>0</v>
      </c>
      <c r="J178" s="34">
        <f t="shared" si="152"/>
        <v>0</v>
      </c>
      <c r="K178" s="34">
        <f t="shared" si="152"/>
        <v>0</v>
      </c>
      <c r="L178" s="62">
        <v>1856</v>
      </c>
      <c r="M178" s="62">
        <v>3360</v>
      </c>
      <c r="N178" s="62">
        <v>1680</v>
      </c>
      <c r="O178" s="67">
        <f t="shared" si="132"/>
        <v>176</v>
      </c>
      <c r="P178" s="67">
        <f t="shared" si="132"/>
        <v>1680</v>
      </c>
      <c r="Q178" s="67">
        <f t="shared" si="132"/>
        <v>1680</v>
      </c>
      <c r="R178" s="34">
        <v>1856</v>
      </c>
      <c r="S178" s="34">
        <v>3360</v>
      </c>
      <c r="T178" s="34">
        <v>1680</v>
      </c>
      <c r="U178" s="46">
        <f t="shared" si="122"/>
        <v>0</v>
      </c>
      <c r="V178" s="46">
        <f t="shared" si="122"/>
        <v>0</v>
      </c>
      <c r="W178" s="46">
        <f t="shared" si="122"/>
        <v>0</v>
      </c>
      <c r="X178" s="46">
        <f t="shared" si="127"/>
        <v>176</v>
      </c>
      <c r="Y178" s="46">
        <f t="shared" si="127"/>
        <v>1680</v>
      </c>
      <c r="Z178" s="46">
        <f t="shared" si="127"/>
        <v>1680</v>
      </c>
      <c r="AB178" s="81"/>
    </row>
    <row r="179" spans="1:28" s="15" customFormat="1" ht="26.25" customHeight="1" x14ac:dyDescent="0.3">
      <c r="A179" s="31"/>
      <c r="B179" s="29" t="s">
        <v>68</v>
      </c>
      <c r="C179" s="34">
        <v>179513.49</v>
      </c>
      <c r="D179" s="34">
        <v>0</v>
      </c>
      <c r="E179" s="34">
        <v>0</v>
      </c>
      <c r="F179" s="62">
        <v>179513.49</v>
      </c>
      <c r="G179" s="62">
        <v>0</v>
      </c>
      <c r="H179" s="62">
        <v>0</v>
      </c>
      <c r="I179" s="34">
        <f t="shared" si="152"/>
        <v>0</v>
      </c>
      <c r="J179" s="34">
        <f t="shared" si="152"/>
        <v>0</v>
      </c>
      <c r="K179" s="34">
        <f t="shared" si="152"/>
        <v>0</v>
      </c>
      <c r="L179" s="62">
        <v>179513.49</v>
      </c>
      <c r="M179" s="62">
        <v>0</v>
      </c>
      <c r="N179" s="62">
        <v>0</v>
      </c>
      <c r="O179" s="67">
        <f t="shared" si="132"/>
        <v>0</v>
      </c>
      <c r="P179" s="67">
        <f t="shared" si="132"/>
        <v>0</v>
      </c>
      <c r="Q179" s="67">
        <f t="shared" si="132"/>
        <v>0</v>
      </c>
      <c r="R179" s="34">
        <v>25110</v>
      </c>
      <c r="S179" s="34">
        <v>0</v>
      </c>
      <c r="T179" s="34">
        <v>0</v>
      </c>
      <c r="U179" s="46">
        <f t="shared" si="122"/>
        <v>-154403.49</v>
      </c>
      <c r="V179" s="46">
        <f t="shared" si="122"/>
        <v>0</v>
      </c>
      <c r="W179" s="46">
        <f t="shared" si="122"/>
        <v>0</v>
      </c>
      <c r="X179" s="46">
        <f t="shared" si="127"/>
        <v>-154403.49</v>
      </c>
      <c r="Y179" s="46">
        <f t="shared" si="127"/>
        <v>0</v>
      </c>
      <c r="Z179" s="46">
        <f t="shared" si="127"/>
        <v>0</v>
      </c>
      <c r="AB179" s="81"/>
    </row>
    <row r="180" spans="1:28" s="15" customFormat="1" ht="60" hidden="1" customHeight="1" x14ac:dyDescent="0.3">
      <c r="A180" s="31"/>
      <c r="B180" s="29" t="s">
        <v>67</v>
      </c>
      <c r="C180" s="34"/>
      <c r="D180" s="34"/>
      <c r="E180" s="34"/>
      <c r="F180" s="62"/>
      <c r="G180" s="62"/>
      <c r="H180" s="62"/>
      <c r="I180" s="34">
        <f t="shared" si="152"/>
        <v>0</v>
      </c>
      <c r="J180" s="34">
        <f t="shared" si="152"/>
        <v>0</v>
      </c>
      <c r="K180" s="34">
        <f t="shared" si="152"/>
        <v>0</v>
      </c>
      <c r="L180" s="62"/>
      <c r="M180" s="62"/>
      <c r="N180" s="62"/>
      <c r="O180" s="67">
        <f t="shared" si="132"/>
        <v>0</v>
      </c>
      <c r="P180" s="67">
        <f t="shared" si="132"/>
        <v>0</v>
      </c>
      <c r="Q180" s="67">
        <f t="shared" si="132"/>
        <v>0</v>
      </c>
      <c r="R180" s="34"/>
      <c r="S180" s="34"/>
      <c r="T180" s="34"/>
      <c r="U180" s="46">
        <f t="shared" si="122"/>
        <v>0</v>
      </c>
      <c r="V180" s="46">
        <f t="shared" si="122"/>
        <v>0</v>
      </c>
      <c r="W180" s="46">
        <f t="shared" si="122"/>
        <v>0</v>
      </c>
      <c r="X180" s="46">
        <f t="shared" si="127"/>
        <v>0</v>
      </c>
      <c r="Y180" s="46">
        <f t="shared" si="127"/>
        <v>0</v>
      </c>
      <c r="Z180" s="46">
        <f t="shared" si="127"/>
        <v>0</v>
      </c>
      <c r="AB180" s="81"/>
    </row>
    <row r="181" spans="1:28" s="15" customFormat="1" ht="50.25" customHeight="1" x14ac:dyDescent="0.3">
      <c r="A181" s="31"/>
      <c r="B181" s="29" t="s">
        <v>66</v>
      </c>
      <c r="C181" s="34">
        <v>70584</v>
      </c>
      <c r="D181" s="34">
        <v>0</v>
      </c>
      <c r="E181" s="34">
        <v>0</v>
      </c>
      <c r="F181" s="62">
        <v>70584</v>
      </c>
      <c r="G181" s="62">
        <v>0</v>
      </c>
      <c r="H181" s="62">
        <v>0</v>
      </c>
      <c r="I181" s="34">
        <f t="shared" si="152"/>
        <v>0</v>
      </c>
      <c r="J181" s="34">
        <f t="shared" si="152"/>
        <v>0</v>
      </c>
      <c r="K181" s="34">
        <f t="shared" si="152"/>
        <v>0</v>
      </c>
      <c r="L181" s="62">
        <v>70584</v>
      </c>
      <c r="M181" s="62">
        <v>0</v>
      </c>
      <c r="N181" s="62">
        <v>0</v>
      </c>
      <c r="O181" s="67">
        <f t="shared" si="132"/>
        <v>0</v>
      </c>
      <c r="P181" s="67">
        <f t="shared" si="132"/>
        <v>0</v>
      </c>
      <c r="Q181" s="67">
        <f t="shared" si="132"/>
        <v>0</v>
      </c>
      <c r="R181" s="34">
        <v>70584</v>
      </c>
      <c r="S181" s="34">
        <v>0</v>
      </c>
      <c r="T181" s="34">
        <v>0</v>
      </c>
      <c r="U181" s="46">
        <f t="shared" si="122"/>
        <v>0</v>
      </c>
      <c r="V181" s="46">
        <f t="shared" si="122"/>
        <v>0</v>
      </c>
      <c r="W181" s="46">
        <f t="shared" si="122"/>
        <v>0</v>
      </c>
      <c r="X181" s="46">
        <f t="shared" si="127"/>
        <v>0</v>
      </c>
      <c r="Y181" s="46">
        <f t="shared" si="127"/>
        <v>0</v>
      </c>
      <c r="Z181" s="46">
        <f t="shared" si="127"/>
        <v>0</v>
      </c>
      <c r="AB181" s="81"/>
    </row>
    <row r="182" spans="1:28" s="15" customFormat="1" ht="110.25" customHeight="1" x14ac:dyDescent="0.3">
      <c r="A182" s="31"/>
      <c r="B182" s="29" t="s">
        <v>65</v>
      </c>
      <c r="C182" s="34"/>
      <c r="D182" s="34"/>
      <c r="E182" s="34"/>
      <c r="F182" s="62"/>
      <c r="G182" s="62"/>
      <c r="H182" s="62"/>
      <c r="I182" s="34">
        <f t="shared" si="152"/>
        <v>0</v>
      </c>
      <c r="J182" s="34">
        <f t="shared" si="152"/>
        <v>0</v>
      </c>
      <c r="K182" s="34">
        <f t="shared" si="152"/>
        <v>0</v>
      </c>
      <c r="L182" s="62">
        <v>170</v>
      </c>
      <c r="M182" s="62">
        <v>0</v>
      </c>
      <c r="N182" s="62">
        <v>0</v>
      </c>
      <c r="O182" s="67">
        <f t="shared" si="132"/>
        <v>170</v>
      </c>
      <c r="P182" s="67">
        <f t="shared" si="132"/>
        <v>0</v>
      </c>
      <c r="Q182" s="67">
        <f t="shared" si="132"/>
        <v>0</v>
      </c>
      <c r="R182" s="34">
        <v>170</v>
      </c>
      <c r="S182" s="34">
        <v>0</v>
      </c>
      <c r="T182" s="34">
        <v>0</v>
      </c>
      <c r="U182" s="46">
        <f t="shared" si="122"/>
        <v>0</v>
      </c>
      <c r="V182" s="46">
        <f t="shared" si="122"/>
        <v>0</v>
      </c>
      <c r="W182" s="46">
        <f t="shared" si="122"/>
        <v>0</v>
      </c>
      <c r="X182" s="46">
        <f t="shared" si="127"/>
        <v>170</v>
      </c>
      <c r="Y182" s="46">
        <f t="shared" si="127"/>
        <v>0</v>
      </c>
      <c r="Z182" s="46">
        <f t="shared" si="127"/>
        <v>0</v>
      </c>
      <c r="AB182" s="81"/>
    </row>
    <row r="183" spans="1:28" s="15" customFormat="1" ht="25.5" hidden="1" customHeight="1" x14ac:dyDescent="0.3">
      <c r="A183" s="31"/>
      <c r="B183" s="29" t="s">
        <v>64</v>
      </c>
      <c r="C183" s="34"/>
      <c r="D183" s="34"/>
      <c r="E183" s="34"/>
      <c r="F183" s="62"/>
      <c r="G183" s="62"/>
      <c r="H183" s="62"/>
      <c r="I183" s="34">
        <f t="shared" si="152"/>
        <v>0</v>
      </c>
      <c r="J183" s="34">
        <f t="shared" si="152"/>
        <v>0</v>
      </c>
      <c r="K183" s="34">
        <f t="shared" si="152"/>
        <v>0</v>
      </c>
      <c r="L183" s="62"/>
      <c r="M183" s="62"/>
      <c r="N183" s="62"/>
      <c r="O183" s="67">
        <f t="shared" si="132"/>
        <v>0</v>
      </c>
      <c r="P183" s="67">
        <f t="shared" si="132"/>
        <v>0</v>
      </c>
      <c r="Q183" s="67">
        <f t="shared" si="132"/>
        <v>0</v>
      </c>
      <c r="R183" s="34"/>
      <c r="S183" s="34"/>
      <c r="T183" s="34"/>
      <c r="U183" s="46">
        <f t="shared" si="122"/>
        <v>0</v>
      </c>
      <c r="V183" s="46">
        <f t="shared" si="122"/>
        <v>0</v>
      </c>
      <c r="W183" s="46">
        <f t="shared" si="122"/>
        <v>0</v>
      </c>
      <c r="X183" s="46">
        <f t="shared" si="127"/>
        <v>0</v>
      </c>
      <c r="Y183" s="46">
        <f t="shared" si="127"/>
        <v>0</v>
      </c>
      <c r="Z183" s="46">
        <f t="shared" si="127"/>
        <v>0</v>
      </c>
      <c r="AB183" s="81"/>
    </row>
    <row r="184" spans="1:28" s="15" customFormat="1" ht="29.25" hidden="1" customHeight="1" x14ac:dyDescent="0.3">
      <c r="A184" s="31"/>
      <c r="B184" s="29" t="s">
        <v>63</v>
      </c>
      <c r="C184" s="34"/>
      <c r="D184" s="34"/>
      <c r="E184" s="34"/>
      <c r="F184" s="62"/>
      <c r="G184" s="62"/>
      <c r="H184" s="62"/>
      <c r="I184" s="34">
        <f t="shared" si="152"/>
        <v>0</v>
      </c>
      <c r="J184" s="34">
        <f t="shared" si="152"/>
        <v>0</v>
      </c>
      <c r="K184" s="34">
        <f t="shared" si="152"/>
        <v>0</v>
      </c>
      <c r="L184" s="62"/>
      <c r="M184" s="62"/>
      <c r="N184" s="62"/>
      <c r="O184" s="67">
        <f t="shared" si="132"/>
        <v>0</v>
      </c>
      <c r="P184" s="67">
        <f t="shared" si="132"/>
        <v>0</v>
      </c>
      <c r="Q184" s="67">
        <f t="shared" si="132"/>
        <v>0</v>
      </c>
      <c r="R184" s="34"/>
      <c r="S184" s="34"/>
      <c r="T184" s="34"/>
      <c r="U184" s="46">
        <f t="shared" si="122"/>
        <v>0</v>
      </c>
      <c r="V184" s="46">
        <f t="shared" si="122"/>
        <v>0</v>
      </c>
      <c r="W184" s="46">
        <f t="shared" si="122"/>
        <v>0</v>
      </c>
      <c r="X184" s="46">
        <f t="shared" si="127"/>
        <v>0</v>
      </c>
      <c r="Y184" s="46">
        <f t="shared" si="127"/>
        <v>0</v>
      </c>
      <c r="Z184" s="46">
        <f t="shared" si="127"/>
        <v>0</v>
      </c>
      <c r="AB184" s="81"/>
    </row>
    <row r="185" spans="1:28" s="15" customFormat="1" ht="24.75" hidden="1" customHeight="1" x14ac:dyDescent="0.3">
      <c r="A185" s="31"/>
      <c r="B185" s="29" t="s">
        <v>62</v>
      </c>
      <c r="C185" s="34"/>
      <c r="D185" s="34"/>
      <c r="E185" s="34"/>
      <c r="F185" s="62"/>
      <c r="G185" s="62"/>
      <c r="H185" s="62"/>
      <c r="I185" s="34">
        <f t="shared" si="152"/>
        <v>0</v>
      </c>
      <c r="J185" s="34">
        <f t="shared" si="152"/>
        <v>0</v>
      </c>
      <c r="K185" s="34">
        <f t="shared" si="152"/>
        <v>0</v>
      </c>
      <c r="L185" s="62"/>
      <c r="M185" s="62"/>
      <c r="N185" s="62"/>
      <c r="O185" s="67">
        <f t="shared" si="132"/>
        <v>0</v>
      </c>
      <c r="P185" s="67">
        <f t="shared" si="132"/>
        <v>0</v>
      </c>
      <c r="Q185" s="67">
        <f t="shared" si="132"/>
        <v>0</v>
      </c>
      <c r="R185" s="34"/>
      <c r="S185" s="34"/>
      <c r="T185" s="34"/>
      <c r="U185" s="46">
        <f t="shared" si="122"/>
        <v>0</v>
      </c>
      <c r="V185" s="46">
        <f t="shared" si="122"/>
        <v>0</v>
      </c>
      <c r="W185" s="46">
        <f t="shared" si="122"/>
        <v>0</v>
      </c>
      <c r="X185" s="46">
        <f t="shared" si="127"/>
        <v>0</v>
      </c>
      <c r="Y185" s="46">
        <f t="shared" si="127"/>
        <v>0</v>
      </c>
      <c r="Z185" s="46">
        <f t="shared" si="127"/>
        <v>0</v>
      </c>
      <c r="AB185" s="81"/>
    </row>
    <row r="186" spans="1:28" s="15" customFormat="1" ht="82.5" hidden="1" customHeight="1" x14ac:dyDescent="0.3">
      <c r="A186" s="31"/>
      <c r="B186" s="29" t="s">
        <v>61</v>
      </c>
      <c r="C186" s="34"/>
      <c r="D186" s="34"/>
      <c r="E186" s="34"/>
      <c r="F186" s="62"/>
      <c r="G186" s="62"/>
      <c r="H186" s="62"/>
      <c r="I186" s="34">
        <f t="shared" si="152"/>
        <v>0</v>
      </c>
      <c r="J186" s="34">
        <f t="shared" si="152"/>
        <v>0</v>
      </c>
      <c r="K186" s="34">
        <f t="shared" si="152"/>
        <v>0</v>
      </c>
      <c r="L186" s="62"/>
      <c r="M186" s="62"/>
      <c r="N186" s="62"/>
      <c r="O186" s="67">
        <f t="shared" si="132"/>
        <v>0</v>
      </c>
      <c r="P186" s="67">
        <f t="shared" si="132"/>
        <v>0</v>
      </c>
      <c r="Q186" s="67">
        <f t="shared" si="132"/>
        <v>0</v>
      </c>
      <c r="R186" s="34"/>
      <c r="S186" s="34"/>
      <c r="T186" s="34"/>
      <c r="U186" s="46">
        <f t="shared" si="122"/>
        <v>0</v>
      </c>
      <c r="V186" s="46">
        <f t="shared" si="122"/>
        <v>0</v>
      </c>
      <c r="W186" s="46">
        <f t="shared" si="122"/>
        <v>0</v>
      </c>
      <c r="X186" s="46">
        <f t="shared" si="127"/>
        <v>0</v>
      </c>
      <c r="Y186" s="46">
        <f t="shared" si="127"/>
        <v>0</v>
      </c>
      <c r="Z186" s="46">
        <f t="shared" si="127"/>
        <v>0</v>
      </c>
      <c r="AB186" s="81"/>
    </row>
    <row r="187" spans="1:28" s="15" customFormat="1" ht="82.5" hidden="1" customHeight="1" x14ac:dyDescent="0.3">
      <c r="A187" s="31"/>
      <c r="B187" s="29" t="s">
        <v>60</v>
      </c>
      <c r="C187" s="34"/>
      <c r="D187" s="34"/>
      <c r="E187" s="34"/>
      <c r="F187" s="62"/>
      <c r="G187" s="62"/>
      <c r="H187" s="62"/>
      <c r="I187" s="34">
        <f t="shared" si="152"/>
        <v>0</v>
      </c>
      <c r="J187" s="34">
        <f t="shared" si="152"/>
        <v>0</v>
      </c>
      <c r="K187" s="34">
        <f t="shared" si="152"/>
        <v>0</v>
      </c>
      <c r="L187" s="62"/>
      <c r="M187" s="62"/>
      <c r="N187" s="62"/>
      <c r="O187" s="67">
        <f t="shared" si="132"/>
        <v>0</v>
      </c>
      <c r="P187" s="67">
        <f t="shared" si="132"/>
        <v>0</v>
      </c>
      <c r="Q187" s="67">
        <f t="shared" si="132"/>
        <v>0</v>
      </c>
      <c r="R187" s="34"/>
      <c r="S187" s="34"/>
      <c r="T187" s="34"/>
      <c r="U187" s="46">
        <f t="shared" si="122"/>
        <v>0</v>
      </c>
      <c r="V187" s="46">
        <f t="shared" si="122"/>
        <v>0</v>
      </c>
      <c r="W187" s="46">
        <f t="shared" si="122"/>
        <v>0</v>
      </c>
      <c r="X187" s="46">
        <f t="shared" si="127"/>
        <v>0</v>
      </c>
      <c r="Y187" s="46">
        <f t="shared" si="127"/>
        <v>0</v>
      </c>
      <c r="Z187" s="46">
        <f t="shared" si="127"/>
        <v>0</v>
      </c>
      <c r="AB187" s="81"/>
    </row>
    <row r="188" spans="1:28" s="15" customFormat="1" ht="43.5" hidden="1" customHeight="1" x14ac:dyDescent="0.3">
      <c r="A188" s="31"/>
      <c r="B188" s="29" t="s">
        <v>59</v>
      </c>
      <c r="C188" s="34"/>
      <c r="D188" s="34"/>
      <c r="E188" s="34"/>
      <c r="F188" s="62"/>
      <c r="G188" s="62"/>
      <c r="H188" s="62"/>
      <c r="I188" s="34">
        <f t="shared" si="152"/>
        <v>0</v>
      </c>
      <c r="J188" s="34">
        <f t="shared" si="152"/>
        <v>0</v>
      </c>
      <c r="K188" s="34">
        <f t="shared" si="152"/>
        <v>0</v>
      </c>
      <c r="L188" s="62"/>
      <c r="M188" s="62"/>
      <c r="N188" s="62"/>
      <c r="O188" s="67">
        <f t="shared" si="132"/>
        <v>0</v>
      </c>
      <c r="P188" s="67">
        <f t="shared" si="132"/>
        <v>0</v>
      </c>
      <c r="Q188" s="67">
        <f t="shared" si="132"/>
        <v>0</v>
      </c>
      <c r="R188" s="34"/>
      <c r="S188" s="34"/>
      <c r="T188" s="34"/>
      <c r="U188" s="46">
        <f t="shared" si="122"/>
        <v>0</v>
      </c>
      <c r="V188" s="46">
        <f t="shared" si="122"/>
        <v>0</v>
      </c>
      <c r="W188" s="46">
        <f t="shared" si="122"/>
        <v>0</v>
      </c>
      <c r="X188" s="46">
        <f t="shared" si="127"/>
        <v>0</v>
      </c>
      <c r="Y188" s="46">
        <f t="shared" si="127"/>
        <v>0</v>
      </c>
      <c r="Z188" s="46">
        <f t="shared" si="127"/>
        <v>0</v>
      </c>
      <c r="AB188" s="81"/>
    </row>
    <row r="189" spans="1:28" s="15" customFormat="1" ht="79.5" customHeight="1" x14ac:dyDescent="0.3">
      <c r="A189" s="31"/>
      <c r="B189" s="29" t="s">
        <v>346</v>
      </c>
      <c r="C189" s="34">
        <v>39954</v>
      </c>
      <c r="D189" s="34">
        <v>34183</v>
      </c>
      <c r="E189" s="34">
        <v>34183</v>
      </c>
      <c r="F189" s="62">
        <v>39954</v>
      </c>
      <c r="G189" s="62">
        <v>34183</v>
      </c>
      <c r="H189" s="62">
        <v>34183</v>
      </c>
      <c r="I189" s="34">
        <f t="shared" si="152"/>
        <v>0</v>
      </c>
      <c r="J189" s="34">
        <f t="shared" si="152"/>
        <v>0</v>
      </c>
      <c r="K189" s="34">
        <f t="shared" si="152"/>
        <v>0</v>
      </c>
      <c r="L189" s="62">
        <v>39954</v>
      </c>
      <c r="M189" s="62">
        <v>34183</v>
      </c>
      <c r="N189" s="62">
        <v>34183</v>
      </c>
      <c r="O189" s="67">
        <f t="shared" si="132"/>
        <v>0</v>
      </c>
      <c r="P189" s="67">
        <f t="shared" si="132"/>
        <v>0</v>
      </c>
      <c r="Q189" s="67">
        <f t="shared" si="132"/>
        <v>0</v>
      </c>
      <c r="R189" s="34">
        <v>39954</v>
      </c>
      <c r="S189" s="34">
        <v>34183</v>
      </c>
      <c r="T189" s="34">
        <v>34183</v>
      </c>
      <c r="U189" s="46">
        <f t="shared" si="122"/>
        <v>0</v>
      </c>
      <c r="V189" s="46">
        <f t="shared" si="122"/>
        <v>0</v>
      </c>
      <c r="W189" s="46">
        <f t="shared" si="122"/>
        <v>0</v>
      </c>
      <c r="X189" s="46">
        <f t="shared" si="127"/>
        <v>0</v>
      </c>
      <c r="Y189" s="46">
        <f t="shared" si="127"/>
        <v>0</v>
      </c>
      <c r="Z189" s="46">
        <f t="shared" si="127"/>
        <v>0</v>
      </c>
      <c r="AB189" s="81"/>
    </row>
    <row r="190" spans="1:28" s="15" customFormat="1" ht="23.25" customHeight="1" x14ac:dyDescent="0.3">
      <c r="A190" s="31"/>
      <c r="B190" s="29" t="s">
        <v>58</v>
      </c>
      <c r="C190" s="34">
        <v>11608.9</v>
      </c>
      <c r="D190" s="34">
        <v>0</v>
      </c>
      <c r="E190" s="34">
        <v>0</v>
      </c>
      <c r="F190" s="62">
        <v>11608.9</v>
      </c>
      <c r="G190" s="62">
        <v>0</v>
      </c>
      <c r="H190" s="62">
        <v>0</v>
      </c>
      <c r="I190" s="34">
        <f t="shared" si="152"/>
        <v>0</v>
      </c>
      <c r="J190" s="34">
        <f t="shared" si="152"/>
        <v>0</v>
      </c>
      <c r="K190" s="34">
        <f t="shared" si="152"/>
        <v>0</v>
      </c>
      <c r="L190" s="62">
        <v>10277.57</v>
      </c>
      <c r="M190" s="62">
        <v>0</v>
      </c>
      <c r="N190" s="62">
        <v>0</v>
      </c>
      <c r="O190" s="67">
        <f t="shared" si="132"/>
        <v>-1331.33</v>
      </c>
      <c r="P190" s="67">
        <f t="shared" si="132"/>
        <v>0</v>
      </c>
      <c r="Q190" s="67">
        <f t="shared" si="132"/>
        <v>0</v>
      </c>
      <c r="R190" s="34">
        <v>10277.57</v>
      </c>
      <c r="S190" s="34">
        <v>0</v>
      </c>
      <c r="T190" s="34">
        <v>0</v>
      </c>
      <c r="U190" s="46">
        <f t="shared" si="122"/>
        <v>0</v>
      </c>
      <c r="V190" s="46">
        <f t="shared" si="122"/>
        <v>0</v>
      </c>
      <c r="W190" s="46">
        <f t="shared" si="122"/>
        <v>0</v>
      </c>
      <c r="X190" s="46">
        <f t="shared" si="127"/>
        <v>-1331.33</v>
      </c>
      <c r="Y190" s="46">
        <f t="shared" si="127"/>
        <v>0</v>
      </c>
      <c r="Z190" s="46">
        <f t="shared" si="127"/>
        <v>0</v>
      </c>
      <c r="AB190" s="81"/>
    </row>
    <row r="191" spans="1:28" s="15" customFormat="1" ht="64.5" customHeight="1" x14ac:dyDescent="0.3">
      <c r="A191" s="31"/>
      <c r="B191" s="29" t="s">
        <v>56</v>
      </c>
      <c r="C191" s="34">
        <v>14553</v>
      </c>
      <c r="D191" s="34">
        <v>0</v>
      </c>
      <c r="E191" s="34">
        <v>0</v>
      </c>
      <c r="F191" s="62">
        <v>14553</v>
      </c>
      <c r="G191" s="62">
        <v>0</v>
      </c>
      <c r="H191" s="62">
        <v>0</v>
      </c>
      <c r="I191" s="34">
        <f t="shared" si="152"/>
        <v>0</v>
      </c>
      <c r="J191" s="34">
        <f t="shared" si="152"/>
        <v>0</v>
      </c>
      <c r="K191" s="34">
        <f t="shared" si="152"/>
        <v>0</v>
      </c>
      <c r="L191" s="62">
        <v>12925</v>
      </c>
      <c r="M191" s="62">
        <v>0</v>
      </c>
      <c r="N191" s="62">
        <v>0</v>
      </c>
      <c r="O191" s="67">
        <f t="shared" si="132"/>
        <v>-1628</v>
      </c>
      <c r="P191" s="67">
        <f t="shared" si="132"/>
        <v>0</v>
      </c>
      <c r="Q191" s="67">
        <f t="shared" si="132"/>
        <v>0</v>
      </c>
      <c r="R191" s="34">
        <v>10010</v>
      </c>
      <c r="S191" s="34">
        <v>0</v>
      </c>
      <c r="T191" s="34">
        <v>0</v>
      </c>
      <c r="U191" s="46">
        <f t="shared" si="122"/>
        <v>-2915</v>
      </c>
      <c r="V191" s="46">
        <f t="shared" si="122"/>
        <v>0</v>
      </c>
      <c r="W191" s="46">
        <f t="shared" si="122"/>
        <v>0</v>
      </c>
      <c r="X191" s="46">
        <f t="shared" si="127"/>
        <v>-4543</v>
      </c>
      <c r="Y191" s="46">
        <f t="shared" si="127"/>
        <v>0</v>
      </c>
      <c r="Z191" s="46">
        <f t="shared" si="127"/>
        <v>0</v>
      </c>
      <c r="AB191" s="81"/>
    </row>
    <row r="192" spans="1:28" s="15" customFormat="1" ht="52.5" customHeight="1" x14ac:dyDescent="0.3">
      <c r="A192" s="31"/>
      <c r="B192" s="29" t="s">
        <v>55</v>
      </c>
      <c r="C192" s="34">
        <v>0</v>
      </c>
      <c r="D192" s="34">
        <v>0</v>
      </c>
      <c r="E192" s="34">
        <v>57992.04</v>
      </c>
      <c r="F192" s="62">
        <v>0</v>
      </c>
      <c r="G192" s="62">
        <v>0</v>
      </c>
      <c r="H192" s="62">
        <v>57992.04</v>
      </c>
      <c r="I192" s="34">
        <f t="shared" si="152"/>
        <v>0</v>
      </c>
      <c r="J192" s="34">
        <f t="shared" si="152"/>
        <v>0</v>
      </c>
      <c r="K192" s="34">
        <f t="shared" si="152"/>
        <v>0</v>
      </c>
      <c r="L192" s="62">
        <v>0</v>
      </c>
      <c r="M192" s="62">
        <v>0</v>
      </c>
      <c r="N192" s="62">
        <v>57992.04</v>
      </c>
      <c r="O192" s="67">
        <f t="shared" si="132"/>
        <v>0</v>
      </c>
      <c r="P192" s="67">
        <f t="shared" si="132"/>
        <v>0</v>
      </c>
      <c r="Q192" s="67">
        <f t="shared" si="132"/>
        <v>0</v>
      </c>
      <c r="R192" s="34">
        <v>0</v>
      </c>
      <c r="S192" s="34">
        <v>0</v>
      </c>
      <c r="T192" s="34">
        <v>57992.04</v>
      </c>
      <c r="U192" s="46">
        <f t="shared" si="122"/>
        <v>0</v>
      </c>
      <c r="V192" s="46">
        <f t="shared" si="122"/>
        <v>0</v>
      </c>
      <c r="W192" s="46">
        <f t="shared" si="122"/>
        <v>0</v>
      </c>
      <c r="X192" s="46">
        <f t="shared" si="127"/>
        <v>0</v>
      </c>
      <c r="Y192" s="46">
        <f t="shared" si="127"/>
        <v>0</v>
      </c>
      <c r="Z192" s="46">
        <f t="shared" si="127"/>
        <v>0</v>
      </c>
      <c r="AB192" s="81"/>
    </row>
    <row r="193" spans="1:28" s="15" customFormat="1" ht="39.75" customHeight="1" x14ac:dyDescent="0.3">
      <c r="A193" s="31"/>
      <c r="B193" s="54" t="s">
        <v>57</v>
      </c>
      <c r="C193" s="34"/>
      <c r="D193" s="34"/>
      <c r="E193" s="34"/>
      <c r="F193" s="62"/>
      <c r="G193" s="62"/>
      <c r="H193" s="62"/>
      <c r="I193" s="34"/>
      <c r="J193" s="34"/>
      <c r="K193" s="34"/>
      <c r="L193" s="62"/>
      <c r="M193" s="62"/>
      <c r="N193" s="62"/>
      <c r="O193" s="67"/>
      <c r="P193" s="67"/>
      <c r="Q193" s="67"/>
      <c r="R193" s="34">
        <v>12884.85</v>
      </c>
      <c r="S193" s="34">
        <v>0</v>
      </c>
      <c r="T193" s="34">
        <v>0</v>
      </c>
      <c r="U193" s="46">
        <f t="shared" si="122"/>
        <v>12884.85</v>
      </c>
      <c r="V193" s="46">
        <f t="shared" si="122"/>
        <v>0</v>
      </c>
      <c r="W193" s="46">
        <f t="shared" si="122"/>
        <v>0</v>
      </c>
      <c r="X193" s="46">
        <f t="shared" si="127"/>
        <v>12884.85</v>
      </c>
      <c r="Y193" s="46">
        <f t="shared" si="127"/>
        <v>0</v>
      </c>
      <c r="Z193" s="46">
        <f t="shared" si="127"/>
        <v>0</v>
      </c>
      <c r="AB193" s="81"/>
    </row>
    <row r="194" spans="1:28" s="15" customFormat="1" ht="33.75" customHeight="1" x14ac:dyDescent="0.3">
      <c r="A194" s="31"/>
      <c r="B194" s="54" t="s">
        <v>355</v>
      </c>
      <c r="C194" s="34"/>
      <c r="D194" s="34"/>
      <c r="E194" s="34"/>
      <c r="F194" s="62"/>
      <c r="G194" s="62"/>
      <c r="H194" s="62"/>
      <c r="I194" s="34"/>
      <c r="J194" s="34"/>
      <c r="K194" s="34"/>
      <c r="L194" s="62"/>
      <c r="M194" s="62"/>
      <c r="N194" s="62"/>
      <c r="O194" s="67"/>
      <c r="P194" s="67"/>
      <c r="Q194" s="67"/>
      <c r="R194" s="34">
        <v>7003.79</v>
      </c>
      <c r="S194" s="34">
        <v>0</v>
      </c>
      <c r="T194" s="34">
        <v>0</v>
      </c>
      <c r="U194" s="46">
        <f t="shared" si="122"/>
        <v>7003.79</v>
      </c>
      <c r="V194" s="46">
        <f t="shared" si="122"/>
        <v>0</v>
      </c>
      <c r="W194" s="46">
        <f t="shared" si="122"/>
        <v>0</v>
      </c>
      <c r="X194" s="46">
        <f t="shared" si="127"/>
        <v>7003.79</v>
      </c>
      <c r="Y194" s="46">
        <f t="shared" si="127"/>
        <v>0</v>
      </c>
      <c r="Z194" s="46">
        <f t="shared" si="127"/>
        <v>0</v>
      </c>
      <c r="AB194" s="81"/>
    </row>
    <row r="195" spans="1:28" s="15" customFormat="1" ht="112.5" customHeight="1" x14ac:dyDescent="0.3">
      <c r="A195" s="31"/>
      <c r="B195" s="54" t="s">
        <v>356</v>
      </c>
      <c r="C195" s="34"/>
      <c r="D195" s="34"/>
      <c r="E195" s="34"/>
      <c r="F195" s="62"/>
      <c r="G195" s="62"/>
      <c r="H195" s="62"/>
      <c r="I195" s="34"/>
      <c r="J195" s="34"/>
      <c r="K195" s="34"/>
      <c r="L195" s="62"/>
      <c r="M195" s="62"/>
      <c r="N195" s="62"/>
      <c r="O195" s="67"/>
      <c r="P195" s="67"/>
      <c r="Q195" s="67"/>
      <c r="R195" s="34">
        <v>720.9</v>
      </c>
      <c r="S195" s="34">
        <v>0</v>
      </c>
      <c r="T195" s="34">
        <v>0</v>
      </c>
      <c r="U195" s="46">
        <f t="shared" si="122"/>
        <v>720.9</v>
      </c>
      <c r="V195" s="46">
        <f t="shared" si="122"/>
        <v>0</v>
      </c>
      <c r="W195" s="46">
        <f t="shared" si="122"/>
        <v>0</v>
      </c>
      <c r="X195" s="46">
        <f t="shared" si="127"/>
        <v>720.9</v>
      </c>
      <c r="Y195" s="46">
        <f t="shared" si="127"/>
        <v>0</v>
      </c>
      <c r="Z195" s="46">
        <f t="shared" si="127"/>
        <v>0</v>
      </c>
      <c r="AB195" s="81"/>
    </row>
    <row r="196" spans="1:28" s="15" customFormat="1" ht="52.5" hidden="1" customHeight="1" x14ac:dyDescent="0.3">
      <c r="A196" s="31"/>
      <c r="B196" s="29"/>
      <c r="C196" s="34"/>
      <c r="D196" s="34"/>
      <c r="E196" s="34"/>
      <c r="F196" s="62"/>
      <c r="G196" s="62"/>
      <c r="H196" s="62"/>
      <c r="I196" s="34"/>
      <c r="J196" s="34"/>
      <c r="K196" s="34"/>
      <c r="L196" s="62"/>
      <c r="M196" s="62"/>
      <c r="N196" s="62"/>
      <c r="O196" s="67"/>
      <c r="P196" s="67"/>
      <c r="Q196" s="67"/>
      <c r="R196" s="34"/>
      <c r="S196" s="34">
        <v>0</v>
      </c>
      <c r="T196" s="34">
        <v>0</v>
      </c>
      <c r="U196" s="46">
        <f t="shared" si="122"/>
        <v>0</v>
      </c>
      <c r="V196" s="46">
        <f t="shared" si="122"/>
        <v>0</v>
      </c>
      <c r="W196" s="46">
        <f t="shared" si="122"/>
        <v>0</v>
      </c>
      <c r="X196" s="46">
        <f t="shared" si="127"/>
        <v>0</v>
      </c>
      <c r="Y196" s="46">
        <f t="shared" si="127"/>
        <v>0</v>
      </c>
      <c r="Z196" s="46">
        <f t="shared" si="127"/>
        <v>0</v>
      </c>
      <c r="AB196" s="81"/>
    </row>
    <row r="197" spans="1:28" s="15" customFormat="1" ht="52.5" hidden="1" customHeight="1" x14ac:dyDescent="0.3">
      <c r="A197" s="31"/>
      <c r="B197" s="29"/>
      <c r="C197" s="34"/>
      <c r="D197" s="34"/>
      <c r="E197" s="34"/>
      <c r="F197" s="62"/>
      <c r="G197" s="62"/>
      <c r="H197" s="62"/>
      <c r="I197" s="34">
        <f t="shared" si="152"/>
        <v>0</v>
      </c>
      <c r="J197" s="34">
        <f t="shared" si="152"/>
        <v>0</v>
      </c>
      <c r="K197" s="34">
        <f t="shared" si="152"/>
        <v>0</v>
      </c>
      <c r="L197" s="62"/>
      <c r="M197" s="62"/>
      <c r="N197" s="62"/>
      <c r="O197" s="67">
        <f t="shared" si="132"/>
        <v>0</v>
      </c>
      <c r="P197" s="67">
        <f t="shared" si="132"/>
        <v>0</v>
      </c>
      <c r="Q197" s="67">
        <f t="shared" si="132"/>
        <v>0</v>
      </c>
      <c r="R197" s="34"/>
      <c r="S197" s="34">
        <v>0</v>
      </c>
      <c r="T197" s="34">
        <v>0</v>
      </c>
      <c r="U197" s="46">
        <f t="shared" si="122"/>
        <v>0</v>
      </c>
      <c r="V197" s="46">
        <f t="shared" si="122"/>
        <v>0</v>
      </c>
      <c r="W197" s="46">
        <f t="shared" si="122"/>
        <v>0</v>
      </c>
      <c r="X197" s="46">
        <f t="shared" si="127"/>
        <v>0</v>
      </c>
      <c r="Y197" s="46">
        <f t="shared" si="127"/>
        <v>0</v>
      </c>
      <c r="Z197" s="46">
        <f t="shared" si="127"/>
        <v>0</v>
      </c>
      <c r="AB197" s="81"/>
    </row>
    <row r="198" spans="1:28" s="7" customFormat="1" ht="35.25" customHeight="1" x14ac:dyDescent="0.3">
      <c r="A198" s="4" t="s">
        <v>54</v>
      </c>
      <c r="B198" s="8" t="s">
        <v>53</v>
      </c>
      <c r="C198" s="6">
        <f t="shared" ref="C198:H198" si="156">C199+C202+C215+C218+C219+C220+C221+C222+C223+C224</f>
        <v>1911070</v>
      </c>
      <c r="D198" s="6">
        <f t="shared" si="156"/>
        <v>1905113</v>
      </c>
      <c r="E198" s="6">
        <f t="shared" si="156"/>
        <v>1926357</v>
      </c>
      <c r="F198" s="58">
        <f t="shared" si="156"/>
        <v>1911070</v>
      </c>
      <c r="G198" s="58">
        <f t="shared" si="156"/>
        <v>1905113</v>
      </c>
      <c r="H198" s="58">
        <f t="shared" si="156"/>
        <v>1926357</v>
      </c>
      <c r="I198" s="6">
        <f t="shared" si="152"/>
        <v>0</v>
      </c>
      <c r="J198" s="6">
        <f t="shared" si="152"/>
        <v>0</v>
      </c>
      <c r="K198" s="6">
        <f t="shared" si="152"/>
        <v>0</v>
      </c>
      <c r="L198" s="58">
        <f t="shared" ref="L198:N198" si="157">L199+L202+L215+L218+L219+L220+L221+L222+L223+L224</f>
        <v>1913465</v>
      </c>
      <c r="M198" s="58">
        <f t="shared" si="157"/>
        <v>1905113</v>
      </c>
      <c r="N198" s="58">
        <f t="shared" si="157"/>
        <v>1926357</v>
      </c>
      <c r="O198" s="59">
        <f t="shared" si="132"/>
        <v>2395</v>
      </c>
      <c r="P198" s="59">
        <f t="shared" si="132"/>
        <v>0</v>
      </c>
      <c r="Q198" s="59">
        <f t="shared" si="132"/>
        <v>0</v>
      </c>
      <c r="R198" s="6">
        <f t="shared" ref="R198:T198" si="158">R199+R202+R215+R218+R219+R220+R221+R222+R223+R224</f>
        <v>1916945</v>
      </c>
      <c r="S198" s="6">
        <f t="shared" si="158"/>
        <v>1905113</v>
      </c>
      <c r="T198" s="6">
        <f t="shared" si="158"/>
        <v>1926357</v>
      </c>
      <c r="U198" s="70">
        <f t="shared" si="122"/>
        <v>3480</v>
      </c>
      <c r="V198" s="70">
        <f t="shared" si="122"/>
        <v>0</v>
      </c>
      <c r="W198" s="70">
        <f t="shared" si="122"/>
        <v>0</v>
      </c>
      <c r="X198" s="70">
        <f t="shared" si="127"/>
        <v>5875</v>
      </c>
      <c r="Y198" s="70">
        <f t="shared" si="127"/>
        <v>0</v>
      </c>
      <c r="Z198" s="70">
        <f t="shared" si="127"/>
        <v>0</v>
      </c>
      <c r="AB198" s="81"/>
    </row>
    <row r="199" spans="1:28" ht="51" customHeight="1" x14ac:dyDescent="0.3">
      <c r="A199" s="9" t="s">
        <v>52</v>
      </c>
      <c r="B199" s="23" t="s">
        <v>51</v>
      </c>
      <c r="C199" s="11">
        <f t="shared" ref="C199:H199" si="159">SUM(C200:C201)</f>
        <v>60073</v>
      </c>
      <c r="D199" s="11">
        <f t="shared" si="159"/>
        <v>62965</v>
      </c>
      <c r="E199" s="11">
        <f t="shared" si="159"/>
        <v>65096</v>
      </c>
      <c r="F199" s="64">
        <f t="shared" si="159"/>
        <v>60073</v>
      </c>
      <c r="G199" s="64">
        <f t="shared" si="159"/>
        <v>62965</v>
      </c>
      <c r="H199" s="64">
        <f t="shared" si="159"/>
        <v>65096</v>
      </c>
      <c r="I199" s="11">
        <f t="shared" si="152"/>
        <v>0</v>
      </c>
      <c r="J199" s="11">
        <f t="shared" si="152"/>
        <v>0</v>
      </c>
      <c r="K199" s="11">
        <f t="shared" si="152"/>
        <v>0</v>
      </c>
      <c r="L199" s="64">
        <f t="shared" ref="L199:N199" si="160">SUM(L200:L201)</f>
        <v>60073</v>
      </c>
      <c r="M199" s="64">
        <f t="shared" si="160"/>
        <v>62965</v>
      </c>
      <c r="N199" s="64">
        <f t="shared" si="160"/>
        <v>65096</v>
      </c>
      <c r="O199" s="68">
        <f t="shared" si="132"/>
        <v>0</v>
      </c>
      <c r="P199" s="68">
        <f t="shared" si="132"/>
        <v>0</v>
      </c>
      <c r="Q199" s="68">
        <f t="shared" si="132"/>
        <v>0</v>
      </c>
      <c r="R199" s="11">
        <f t="shared" ref="R199:T199" si="161">SUM(R200:R201)</f>
        <v>63073</v>
      </c>
      <c r="S199" s="11">
        <f t="shared" si="161"/>
        <v>62965</v>
      </c>
      <c r="T199" s="11">
        <f t="shared" si="161"/>
        <v>65096</v>
      </c>
      <c r="U199" s="69">
        <f t="shared" si="122"/>
        <v>3000</v>
      </c>
      <c r="V199" s="69">
        <f t="shared" si="122"/>
        <v>0</v>
      </c>
      <c r="W199" s="69">
        <f t="shared" si="122"/>
        <v>0</v>
      </c>
      <c r="X199" s="69">
        <f t="shared" si="127"/>
        <v>3000</v>
      </c>
      <c r="Y199" s="69">
        <f t="shared" si="127"/>
        <v>0</v>
      </c>
      <c r="Z199" s="69">
        <f t="shared" si="127"/>
        <v>0</v>
      </c>
    </row>
    <row r="200" spans="1:28" s="15" customFormat="1" ht="33.75" customHeight="1" x14ac:dyDescent="0.3">
      <c r="A200" s="12"/>
      <c r="B200" s="35" t="s">
        <v>50</v>
      </c>
      <c r="C200" s="30">
        <v>54701</v>
      </c>
      <c r="D200" s="30">
        <v>57593</v>
      </c>
      <c r="E200" s="30">
        <v>59724</v>
      </c>
      <c r="F200" s="61">
        <v>54701</v>
      </c>
      <c r="G200" s="61">
        <v>57593</v>
      </c>
      <c r="H200" s="61">
        <v>59724</v>
      </c>
      <c r="I200" s="30">
        <f t="shared" si="152"/>
        <v>0</v>
      </c>
      <c r="J200" s="30">
        <f t="shared" si="152"/>
        <v>0</v>
      </c>
      <c r="K200" s="30">
        <f t="shared" si="152"/>
        <v>0</v>
      </c>
      <c r="L200" s="61">
        <v>54701</v>
      </c>
      <c r="M200" s="61">
        <v>57593</v>
      </c>
      <c r="N200" s="61">
        <v>59724</v>
      </c>
      <c r="O200" s="67">
        <f t="shared" si="132"/>
        <v>0</v>
      </c>
      <c r="P200" s="67">
        <f t="shared" si="132"/>
        <v>0</v>
      </c>
      <c r="Q200" s="67">
        <f t="shared" si="132"/>
        <v>0</v>
      </c>
      <c r="R200" s="30">
        <v>57701</v>
      </c>
      <c r="S200" s="30">
        <v>57593</v>
      </c>
      <c r="T200" s="30">
        <v>59724</v>
      </c>
      <c r="U200" s="46">
        <f t="shared" si="122"/>
        <v>3000</v>
      </c>
      <c r="V200" s="46">
        <f t="shared" si="122"/>
        <v>0</v>
      </c>
      <c r="W200" s="46">
        <f t="shared" si="122"/>
        <v>0</v>
      </c>
      <c r="X200" s="46">
        <f t="shared" si="127"/>
        <v>3000</v>
      </c>
      <c r="Y200" s="46">
        <f t="shared" si="127"/>
        <v>0</v>
      </c>
      <c r="Z200" s="46">
        <f t="shared" si="127"/>
        <v>0</v>
      </c>
      <c r="AB200" s="81"/>
    </row>
    <row r="201" spans="1:28" s="15" customFormat="1" ht="33.75" customHeight="1" x14ac:dyDescent="0.3">
      <c r="A201" s="41"/>
      <c r="B201" s="42" t="s">
        <v>49</v>
      </c>
      <c r="C201" s="43">
        <v>5372</v>
      </c>
      <c r="D201" s="43">
        <v>5372</v>
      </c>
      <c r="E201" s="43">
        <v>5372</v>
      </c>
      <c r="F201" s="65">
        <v>5372</v>
      </c>
      <c r="G201" s="65">
        <v>5372</v>
      </c>
      <c r="H201" s="65">
        <v>5372</v>
      </c>
      <c r="I201" s="43">
        <f t="shared" si="152"/>
        <v>0</v>
      </c>
      <c r="J201" s="43">
        <f t="shared" si="152"/>
        <v>0</v>
      </c>
      <c r="K201" s="43">
        <f t="shared" si="152"/>
        <v>0</v>
      </c>
      <c r="L201" s="65">
        <v>5372</v>
      </c>
      <c r="M201" s="65">
        <v>5372</v>
      </c>
      <c r="N201" s="65">
        <v>5372</v>
      </c>
      <c r="O201" s="67">
        <f t="shared" si="132"/>
        <v>0</v>
      </c>
      <c r="P201" s="67">
        <f t="shared" si="132"/>
        <v>0</v>
      </c>
      <c r="Q201" s="67">
        <f t="shared" si="132"/>
        <v>0</v>
      </c>
      <c r="R201" s="43">
        <v>5372</v>
      </c>
      <c r="S201" s="43">
        <v>5372</v>
      </c>
      <c r="T201" s="43">
        <v>5372</v>
      </c>
      <c r="U201" s="46">
        <f t="shared" ref="U201:W243" si="162">R201-L201</f>
        <v>0</v>
      </c>
      <c r="V201" s="46">
        <f t="shared" si="162"/>
        <v>0</v>
      </c>
      <c r="W201" s="46">
        <f t="shared" si="162"/>
        <v>0</v>
      </c>
      <c r="X201" s="46">
        <f t="shared" si="127"/>
        <v>0</v>
      </c>
      <c r="Y201" s="46">
        <f t="shared" si="127"/>
        <v>0</v>
      </c>
      <c r="Z201" s="46">
        <f t="shared" si="127"/>
        <v>0</v>
      </c>
      <c r="AB201" s="81"/>
    </row>
    <row r="202" spans="1:28" ht="41.25" customHeight="1" x14ac:dyDescent="0.3">
      <c r="A202" s="9" t="s">
        <v>48</v>
      </c>
      <c r="B202" s="47" t="s">
        <v>47</v>
      </c>
      <c r="C202" s="11">
        <f t="shared" ref="C202:H202" si="163">SUM(C203:C214)</f>
        <v>31805</v>
      </c>
      <c r="D202" s="11">
        <f t="shared" si="163"/>
        <v>31472</v>
      </c>
      <c r="E202" s="11">
        <f t="shared" si="163"/>
        <v>31475</v>
      </c>
      <c r="F202" s="64">
        <f t="shared" si="163"/>
        <v>31805</v>
      </c>
      <c r="G202" s="64">
        <f t="shared" si="163"/>
        <v>31472</v>
      </c>
      <c r="H202" s="64">
        <f t="shared" si="163"/>
        <v>31475</v>
      </c>
      <c r="I202" s="11">
        <f t="shared" si="152"/>
        <v>0</v>
      </c>
      <c r="J202" s="11">
        <f t="shared" si="152"/>
        <v>0</v>
      </c>
      <c r="K202" s="11">
        <f t="shared" si="152"/>
        <v>0</v>
      </c>
      <c r="L202" s="64">
        <f t="shared" ref="L202:N202" si="164">SUM(L203:L214)</f>
        <v>31389</v>
      </c>
      <c r="M202" s="64">
        <f t="shared" si="164"/>
        <v>31472</v>
      </c>
      <c r="N202" s="64">
        <f t="shared" si="164"/>
        <v>31475</v>
      </c>
      <c r="O202" s="68">
        <f t="shared" si="132"/>
        <v>-416</v>
      </c>
      <c r="P202" s="68">
        <f t="shared" si="132"/>
        <v>0</v>
      </c>
      <c r="Q202" s="68">
        <f t="shared" si="132"/>
        <v>0</v>
      </c>
      <c r="R202" s="11">
        <f t="shared" ref="R202:T202" si="165">SUM(R203:R214)</f>
        <v>31759</v>
      </c>
      <c r="S202" s="11">
        <f t="shared" si="165"/>
        <v>31472</v>
      </c>
      <c r="T202" s="11">
        <f t="shared" si="165"/>
        <v>31475</v>
      </c>
      <c r="U202" s="69">
        <f t="shared" si="162"/>
        <v>370</v>
      </c>
      <c r="V202" s="69">
        <f t="shared" si="162"/>
        <v>0</v>
      </c>
      <c r="W202" s="69">
        <f t="shared" si="162"/>
        <v>0</v>
      </c>
      <c r="X202" s="69">
        <f t="shared" si="127"/>
        <v>-46</v>
      </c>
      <c r="Y202" s="69">
        <f t="shared" si="127"/>
        <v>0</v>
      </c>
      <c r="Z202" s="69">
        <f t="shared" si="127"/>
        <v>0</v>
      </c>
    </row>
    <row r="203" spans="1:28" s="15" customFormat="1" ht="49.5" customHeight="1" x14ac:dyDescent="0.3">
      <c r="A203" s="12"/>
      <c r="B203" s="48" t="s">
        <v>46</v>
      </c>
      <c r="C203" s="14">
        <v>1564</v>
      </c>
      <c r="D203" s="14">
        <v>1564</v>
      </c>
      <c r="E203" s="14">
        <v>1564</v>
      </c>
      <c r="F203" s="66">
        <v>1564</v>
      </c>
      <c r="G203" s="66">
        <v>1564</v>
      </c>
      <c r="H203" s="66">
        <v>1564</v>
      </c>
      <c r="I203" s="14">
        <f t="shared" si="152"/>
        <v>0</v>
      </c>
      <c r="J203" s="14">
        <f t="shared" si="152"/>
        <v>0</v>
      </c>
      <c r="K203" s="14">
        <f t="shared" si="152"/>
        <v>0</v>
      </c>
      <c r="L203" s="66">
        <v>1564</v>
      </c>
      <c r="M203" s="66">
        <v>1564</v>
      </c>
      <c r="N203" s="66">
        <v>1564</v>
      </c>
      <c r="O203" s="67">
        <f t="shared" si="132"/>
        <v>0</v>
      </c>
      <c r="P203" s="67">
        <f t="shared" si="132"/>
        <v>0</v>
      </c>
      <c r="Q203" s="67">
        <f t="shared" si="132"/>
        <v>0</v>
      </c>
      <c r="R203" s="14">
        <v>2781</v>
      </c>
      <c r="S203" s="14">
        <v>1564</v>
      </c>
      <c r="T203" s="14">
        <v>1564</v>
      </c>
      <c r="U203" s="46">
        <f t="shared" si="162"/>
        <v>1217</v>
      </c>
      <c r="V203" s="46">
        <f t="shared" si="162"/>
        <v>0</v>
      </c>
      <c r="W203" s="46">
        <f t="shared" si="162"/>
        <v>0</v>
      </c>
      <c r="X203" s="46">
        <f t="shared" ref="X203:Z243" si="166">R203-C203</f>
        <v>1217</v>
      </c>
      <c r="Y203" s="46">
        <f t="shared" si="166"/>
        <v>0</v>
      </c>
      <c r="Z203" s="46">
        <f t="shared" si="166"/>
        <v>0</v>
      </c>
      <c r="AB203" s="81"/>
    </row>
    <row r="204" spans="1:28" s="15" customFormat="1" ht="11.25" hidden="1" customHeight="1" x14ac:dyDescent="0.3">
      <c r="A204" s="12"/>
      <c r="B204" s="48" t="s">
        <v>45</v>
      </c>
      <c r="C204" s="14"/>
      <c r="D204" s="14"/>
      <c r="E204" s="14"/>
      <c r="F204" s="66"/>
      <c r="G204" s="66"/>
      <c r="H204" s="66"/>
      <c r="I204" s="14">
        <f t="shared" si="152"/>
        <v>0</v>
      </c>
      <c r="J204" s="14">
        <f t="shared" si="152"/>
        <v>0</v>
      </c>
      <c r="K204" s="14">
        <f t="shared" si="152"/>
        <v>0</v>
      </c>
      <c r="L204" s="66"/>
      <c r="M204" s="66"/>
      <c r="N204" s="66"/>
      <c r="O204" s="67">
        <f t="shared" si="132"/>
        <v>0</v>
      </c>
      <c r="P204" s="67">
        <f t="shared" si="132"/>
        <v>0</v>
      </c>
      <c r="Q204" s="67">
        <f t="shared" si="132"/>
        <v>0</v>
      </c>
      <c r="R204" s="14"/>
      <c r="S204" s="14"/>
      <c r="T204" s="14"/>
      <c r="U204" s="46">
        <f t="shared" si="162"/>
        <v>0</v>
      </c>
      <c r="V204" s="46">
        <f t="shared" si="162"/>
        <v>0</v>
      </c>
      <c r="W204" s="46">
        <f t="shared" si="162"/>
        <v>0</v>
      </c>
      <c r="X204" s="46">
        <f t="shared" si="166"/>
        <v>0</v>
      </c>
      <c r="Y204" s="46">
        <f t="shared" si="166"/>
        <v>0</v>
      </c>
      <c r="Z204" s="46">
        <f t="shared" si="166"/>
        <v>0</v>
      </c>
      <c r="AB204" s="81"/>
    </row>
    <row r="205" spans="1:28" s="15" customFormat="1" ht="11.25" hidden="1" customHeight="1" x14ac:dyDescent="0.3">
      <c r="A205" s="12"/>
      <c r="B205" s="49" t="s">
        <v>44</v>
      </c>
      <c r="C205" s="14"/>
      <c r="D205" s="14"/>
      <c r="E205" s="14"/>
      <c r="F205" s="66"/>
      <c r="G205" s="66"/>
      <c r="H205" s="66"/>
      <c r="I205" s="14">
        <f t="shared" si="152"/>
        <v>0</v>
      </c>
      <c r="J205" s="14">
        <f t="shared" si="152"/>
        <v>0</v>
      </c>
      <c r="K205" s="14">
        <f t="shared" si="152"/>
        <v>0</v>
      </c>
      <c r="L205" s="66"/>
      <c r="M205" s="66"/>
      <c r="N205" s="66"/>
      <c r="O205" s="67">
        <f t="shared" si="132"/>
        <v>0</v>
      </c>
      <c r="P205" s="67">
        <f t="shared" si="132"/>
        <v>0</v>
      </c>
      <c r="Q205" s="67">
        <f t="shared" si="132"/>
        <v>0</v>
      </c>
      <c r="R205" s="14"/>
      <c r="S205" s="14"/>
      <c r="T205" s="14"/>
      <c r="U205" s="46">
        <f t="shared" si="162"/>
        <v>0</v>
      </c>
      <c r="V205" s="46">
        <f t="shared" si="162"/>
        <v>0</v>
      </c>
      <c r="W205" s="46">
        <f t="shared" si="162"/>
        <v>0</v>
      </c>
      <c r="X205" s="46">
        <f t="shared" si="166"/>
        <v>0</v>
      </c>
      <c r="Y205" s="46">
        <f t="shared" si="166"/>
        <v>0</v>
      </c>
      <c r="Z205" s="46">
        <f t="shared" si="166"/>
        <v>0</v>
      </c>
      <c r="AB205" s="81"/>
    </row>
    <row r="206" spans="1:28" s="15" customFormat="1" ht="65.25" customHeight="1" x14ac:dyDescent="0.3">
      <c r="A206" s="12"/>
      <c r="B206" s="48" t="s">
        <v>333</v>
      </c>
      <c r="C206" s="14">
        <v>6545</v>
      </c>
      <c r="D206" s="14">
        <v>6545</v>
      </c>
      <c r="E206" s="14">
        <v>6545</v>
      </c>
      <c r="F206" s="66">
        <v>6545</v>
      </c>
      <c r="G206" s="66">
        <v>6545</v>
      </c>
      <c r="H206" s="66">
        <v>6545</v>
      </c>
      <c r="I206" s="14">
        <f t="shared" si="152"/>
        <v>0</v>
      </c>
      <c r="J206" s="14">
        <f t="shared" si="152"/>
        <v>0</v>
      </c>
      <c r="K206" s="14">
        <f t="shared" si="152"/>
        <v>0</v>
      </c>
      <c r="L206" s="66">
        <v>6545</v>
      </c>
      <c r="M206" s="66">
        <v>6545</v>
      </c>
      <c r="N206" s="66">
        <v>6545</v>
      </c>
      <c r="O206" s="67">
        <f t="shared" si="132"/>
        <v>0</v>
      </c>
      <c r="P206" s="67">
        <f t="shared" si="132"/>
        <v>0</v>
      </c>
      <c r="Q206" s="67">
        <f t="shared" si="132"/>
        <v>0</v>
      </c>
      <c r="R206" s="14">
        <v>6545</v>
      </c>
      <c r="S206" s="14">
        <v>6545</v>
      </c>
      <c r="T206" s="14">
        <v>6545</v>
      </c>
      <c r="U206" s="46">
        <f t="shared" si="162"/>
        <v>0</v>
      </c>
      <c r="V206" s="46">
        <f t="shared" si="162"/>
        <v>0</v>
      </c>
      <c r="W206" s="46">
        <f t="shared" si="162"/>
        <v>0</v>
      </c>
      <c r="X206" s="46">
        <f t="shared" si="166"/>
        <v>0</v>
      </c>
      <c r="Y206" s="46">
        <f t="shared" si="166"/>
        <v>0</v>
      </c>
      <c r="Z206" s="46">
        <f t="shared" si="166"/>
        <v>0</v>
      </c>
      <c r="AB206" s="81"/>
    </row>
    <row r="207" spans="1:28" s="15" customFormat="1" ht="63.75" customHeight="1" x14ac:dyDescent="0.3">
      <c r="A207" s="44"/>
      <c r="B207" s="45" t="s">
        <v>43</v>
      </c>
      <c r="C207" s="46">
        <v>5053</v>
      </c>
      <c r="D207" s="46">
        <v>5007</v>
      </c>
      <c r="E207" s="46">
        <v>5010</v>
      </c>
      <c r="F207" s="67">
        <v>5053</v>
      </c>
      <c r="G207" s="67">
        <v>5007</v>
      </c>
      <c r="H207" s="67">
        <v>5010</v>
      </c>
      <c r="I207" s="46">
        <f t="shared" si="152"/>
        <v>0</v>
      </c>
      <c r="J207" s="46">
        <f t="shared" si="152"/>
        <v>0</v>
      </c>
      <c r="K207" s="46">
        <f t="shared" si="152"/>
        <v>0</v>
      </c>
      <c r="L207" s="67">
        <v>5053</v>
      </c>
      <c r="M207" s="67">
        <v>5007</v>
      </c>
      <c r="N207" s="67">
        <v>5010</v>
      </c>
      <c r="O207" s="67">
        <f t="shared" si="132"/>
        <v>0</v>
      </c>
      <c r="P207" s="67">
        <f t="shared" si="132"/>
        <v>0</v>
      </c>
      <c r="Q207" s="67">
        <f t="shared" si="132"/>
        <v>0</v>
      </c>
      <c r="R207" s="46">
        <v>5053</v>
      </c>
      <c r="S207" s="46">
        <v>5007</v>
      </c>
      <c r="T207" s="46">
        <v>5010</v>
      </c>
      <c r="U207" s="46">
        <f t="shared" si="162"/>
        <v>0</v>
      </c>
      <c r="V207" s="46">
        <f t="shared" si="162"/>
        <v>0</v>
      </c>
      <c r="W207" s="46">
        <f t="shared" si="162"/>
        <v>0</v>
      </c>
      <c r="X207" s="46">
        <f t="shared" si="166"/>
        <v>0</v>
      </c>
      <c r="Y207" s="46">
        <f t="shared" si="166"/>
        <v>0</v>
      </c>
      <c r="Z207" s="46">
        <f t="shared" si="166"/>
        <v>0</v>
      </c>
      <c r="AB207" s="81"/>
    </row>
    <row r="208" spans="1:28" s="15" customFormat="1" ht="66" customHeight="1" x14ac:dyDescent="0.3">
      <c r="A208" s="12"/>
      <c r="B208" s="35" t="s">
        <v>42</v>
      </c>
      <c r="C208" s="14">
        <v>268</v>
      </c>
      <c r="D208" s="14">
        <v>268</v>
      </c>
      <c r="E208" s="14">
        <v>268</v>
      </c>
      <c r="F208" s="66">
        <v>268</v>
      </c>
      <c r="G208" s="66">
        <v>268</v>
      </c>
      <c r="H208" s="66">
        <v>268</v>
      </c>
      <c r="I208" s="14">
        <f t="shared" si="152"/>
        <v>0</v>
      </c>
      <c r="J208" s="14">
        <f t="shared" si="152"/>
        <v>0</v>
      </c>
      <c r="K208" s="14">
        <f t="shared" si="152"/>
        <v>0</v>
      </c>
      <c r="L208" s="66">
        <v>268</v>
      </c>
      <c r="M208" s="66">
        <v>268</v>
      </c>
      <c r="N208" s="66">
        <v>268</v>
      </c>
      <c r="O208" s="67">
        <f t="shared" si="132"/>
        <v>0</v>
      </c>
      <c r="P208" s="67">
        <f t="shared" si="132"/>
        <v>0</v>
      </c>
      <c r="Q208" s="67">
        <f t="shared" si="132"/>
        <v>0</v>
      </c>
      <c r="R208" s="14">
        <v>268</v>
      </c>
      <c r="S208" s="14">
        <v>268</v>
      </c>
      <c r="T208" s="14">
        <v>268</v>
      </c>
      <c r="U208" s="46">
        <f t="shared" si="162"/>
        <v>0</v>
      </c>
      <c r="V208" s="46">
        <f t="shared" si="162"/>
        <v>0</v>
      </c>
      <c r="W208" s="46">
        <f t="shared" si="162"/>
        <v>0</v>
      </c>
      <c r="X208" s="46">
        <f t="shared" si="166"/>
        <v>0</v>
      </c>
      <c r="Y208" s="46">
        <f t="shared" si="166"/>
        <v>0</v>
      </c>
      <c r="Z208" s="46">
        <f t="shared" si="166"/>
        <v>0</v>
      </c>
      <c r="AB208" s="81"/>
    </row>
    <row r="209" spans="1:28" s="15" customFormat="1" ht="37.5" customHeight="1" x14ac:dyDescent="0.3">
      <c r="A209" s="12"/>
      <c r="B209" s="35" t="s">
        <v>41</v>
      </c>
      <c r="C209" s="14">
        <v>10823</v>
      </c>
      <c r="D209" s="14">
        <v>10823</v>
      </c>
      <c r="E209" s="14">
        <v>10823</v>
      </c>
      <c r="F209" s="66">
        <v>10823</v>
      </c>
      <c r="G209" s="66">
        <v>10823</v>
      </c>
      <c r="H209" s="66">
        <v>10823</v>
      </c>
      <c r="I209" s="14">
        <f t="shared" si="152"/>
        <v>0</v>
      </c>
      <c r="J209" s="14">
        <f t="shared" si="152"/>
        <v>0</v>
      </c>
      <c r="K209" s="14">
        <f t="shared" si="152"/>
        <v>0</v>
      </c>
      <c r="L209" s="66">
        <v>10823</v>
      </c>
      <c r="M209" s="66">
        <v>10823</v>
      </c>
      <c r="N209" s="66">
        <v>10823</v>
      </c>
      <c r="O209" s="67">
        <f t="shared" si="132"/>
        <v>0</v>
      </c>
      <c r="P209" s="67">
        <f t="shared" si="132"/>
        <v>0</v>
      </c>
      <c r="Q209" s="67">
        <f t="shared" si="132"/>
        <v>0</v>
      </c>
      <c r="R209" s="14">
        <v>10823</v>
      </c>
      <c r="S209" s="14">
        <v>10823</v>
      </c>
      <c r="T209" s="14">
        <v>10823</v>
      </c>
      <c r="U209" s="46">
        <f t="shared" si="162"/>
        <v>0</v>
      </c>
      <c r="V209" s="46">
        <f t="shared" si="162"/>
        <v>0</v>
      </c>
      <c r="W209" s="46">
        <f t="shared" si="162"/>
        <v>0</v>
      </c>
      <c r="X209" s="46">
        <f t="shared" si="166"/>
        <v>0</v>
      </c>
      <c r="Y209" s="46">
        <f t="shared" si="166"/>
        <v>0</v>
      </c>
      <c r="Z209" s="46">
        <f t="shared" si="166"/>
        <v>0</v>
      </c>
      <c r="AB209" s="81"/>
    </row>
    <row r="210" spans="1:28" s="15" customFormat="1" ht="51" customHeight="1" x14ac:dyDescent="0.3">
      <c r="A210" s="12"/>
      <c r="B210" s="35" t="s">
        <v>40</v>
      </c>
      <c r="C210" s="14">
        <v>662</v>
      </c>
      <c r="D210" s="14">
        <v>662</v>
      </c>
      <c r="E210" s="14">
        <v>662</v>
      </c>
      <c r="F210" s="66">
        <v>662</v>
      </c>
      <c r="G210" s="66">
        <v>662</v>
      </c>
      <c r="H210" s="66">
        <v>662</v>
      </c>
      <c r="I210" s="14">
        <f t="shared" si="152"/>
        <v>0</v>
      </c>
      <c r="J210" s="14">
        <f t="shared" si="152"/>
        <v>0</v>
      </c>
      <c r="K210" s="14">
        <f t="shared" si="152"/>
        <v>0</v>
      </c>
      <c r="L210" s="66">
        <v>662</v>
      </c>
      <c r="M210" s="66">
        <v>662</v>
      </c>
      <c r="N210" s="66">
        <v>662</v>
      </c>
      <c r="O210" s="67">
        <f t="shared" ref="O210:Q243" si="167">L210-F210</f>
        <v>0</v>
      </c>
      <c r="P210" s="67">
        <f t="shared" si="167"/>
        <v>0</v>
      </c>
      <c r="Q210" s="67">
        <f t="shared" si="167"/>
        <v>0</v>
      </c>
      <c r="R210" s="14">
        <v>662</v>
      </c>
      <c r="S210" s="14">
        <v>662</v>
      </c>
      <c r="T210" s="14">
        <v>662</v>
      </c>
      <c r="U210" s="46">
        <f t="shared" si="162"/>
        <v>0</v>
      </c>
      <c r="V210" s="46">
        <f t="shared" si="162"/>
        <v>0</v>
      </c>
      <c r="W210" s="46">
        <f t="shared" si="162"/>
        <v>0</v>
      </c>
      <c r="X210" s="46">
        <f t="shared" si="166"/>
        <v>0</v>
      </c>
      <c r="Y210" s="46">
        <f t="shared" si="166"/>
        <v>0</v>
      </c>
      <c r="Z210" s="46">
        <f t="shared" si="166"/>
        <v>0</v>
      </c>
      <c r="AB210" s="81"/>
    </row>
    <row r="211" spans="1:28" s="15" customFormat="1" ht="185.25" customHeight="1" x14ac:dyDescent="0.3">
      <c r="A211" s="12"/>
      <c r="B211" s="35" t="s">
        <v>39</v>
      </c>
      <c r="C211" s="14">
        <v>1912</v>
      </c>
      <c r="D211" s="14">
        <v>1912</v>
      </c>
      <c r="E211" s="14">
        <v>1912</v>
      </c>
      <c r="F211" s="66">
        <v>1912</v>
      </c>
      <c r="G211" s="66">
        <v>1912</v>
      </c>
      <c r="H211" s="66">
        <v>1912</v>
      </c>
      <c r="I211" s="14">
        <f t="shared" si="152"/>
        <v>0</v>
      </c>
      <c r="J211" s="14">
        <f t="shared" si="152"/>
        <v>0</v>
      </c>
      <c r="K211" s="14">
        <f t="shared" si="152"/>
        <v>0</v>
      </c>
      <c r="L211" s="66">
        <v>1912</v>
      </c>
      <c r="M211" s="66">
        <v>1912</v>
      </c>
      <c r="N211" s="66">
        <v>1912</v>
      </c>
      <c r="O211" s="67">
        <f t="shared" si="167"/>
        <v>0</v>
      </c>
      <c r="P211" s="67">
        <f t="shared" si="167"/>
        <v>0</v>
      </c>
      <c r="Q211" s="67">
        <f t="shared" si="167"/>
        <v>0</v>
      </c>
      <c r="R211" s="14">
        <v>1912</v>
      </c>
      <c r="S211" s="14">
        <v>1912</v>
      </c>
      <c r="T211" s="14">
        <v>1912</v>
      </c>
      <c r="U211" s="46">
        <f t="shared" si="162"/>
        <v>0</v>
      </c>
      <c r="V211" s="46">
        <f t="shared" si="162"/>
        <v>0</v>
      </c>
      <c r="W211" s="46">
        <f t="shared" si="162"/>
        <v>0</v>
      </c>
      <c r="X211" s="46">
        <f t="shared" si="166"/>
        <v>0</v>
      </c>
      <c r="Y211" s="46">
        <f t="shared" si="166"/>
        <v>0</v>
      </c>
      <c r="Z211" s="46">
        <f t="shared" si="166"/>
        <v>0</v>
      </c>
      <c r="AB211" s="81"/>
    </row>
    <row r="212" spans="1:28" s="15" customFormat="1" ht="81.75" customHeight="1" x14ac:dyDescent="0.3">
      <c r="A212" s="12"/>
      <c r="B212" s="35" t="s">
        <v>334</v>
      </c>
      <c r="C212" s="14">
        <v>416</v>
      </c>
      <c r="D212" s="14">
        <v>129</v>
      </c>
      <c r="E212" s="14">
        <v>129</v>
      </c>
      <c r="F212" s="66">
        <v>416</v>
      </c>
      <c r="G212" s="66">
        <v>129</v>
      </c>
      <c r="H212" s="66">
        <v>129</v>
      </c>
      <c r="I212" s="14">
        <f t="shared" si="152"/>
        <v>0</v>
      </c>
      <c r="J212" s="14">
        <f t="shared" si="152"/>
        <v>0</v>
      </c>
      <c r="K212" s="14">
        <f t="shared" si="152"/>
        <v>0</v>
      </c>
      <c r="L212" s="66">
        <v>0</v>
      </c>
      <c r="M212" s="66">
        <v>129</v>
      </c>
      <c r="N212" s="66">
        <v>129</v>
      </c>
      <c r="O212" s="67">
        <f t="shared" si="167"/>
        <v>-416</v>
      </c>
      <c r="P212" s="67">
        <f t="shared" si="167"/>
        <v>0</v>
      </c>
      <c r="Q212" s="67">
        <f t="shared" si="167"/>
        <v>0</v>
      </c>
      <c r="R212" s="14">
        <v>0</v>
      </c>
      <c r="S212" s="14">
        <v>129</v>
      </c>
      <c r="T212" s="14">
        <v>129</v>
      </c>
      <c r="U212" s="46">
        <f t="shared" si="162"/>
        <v>0</v>
      </c>
      <c r="V212" s="46">
        <f t="shared" si="162"/>
        <v>0</v>
      </c>
      <c r="W212" s="46">
        <f t="shared" si="162"/>
        <v>0</v>
      </c>
      <c r="X212" s="46">
        <f t="shared" si="166"/>
        <v>-416</v>
      </c>
      <c r="Y212" s="46">
        <f t="shared" si="166"/>
        <v>0</v>
      </c>
      <c r="Z212" s="46">
        <f t="shared" si="166"/>
        <v>0</v>
      </c>
      <c r="AB212" s="81"/>
    </row>
    <row r="213" spans="1:28" s="15" customFormat="1" ht="153.75" customHeight="1" x14ac:dyDescent="0.3">
      <c r="A213" s="12"/>
      <c r="B213" s="35" t="s">
        <v>38</v>
      </c>
      <c r="C213" s="14">
        <v>2867</v>
      </c>
      <c r="D213" s="14">
        <v>2867</v>
      </c>
      <c r="E213" s="14">
        <v>2867</v>
      </c>
      <c r="F213" s="66">
        <v>2867</v>
      </c>
      <c r="G213" s="66">
        <v>2867</v>
      </c>
      <c r="H213" s="66">
        <v>2867</v>
      </c>
      <c r="I213" s="14">
        <f t="shared" si="152"/>
        <v>0</v>
      </c>
      <c r="J213" s="14">
        <f t="shared" si="152"/>
        <v>0</v>
      </c>
      <c r="K213" s="14">
        <f t="shared" si="152"/>
        <v>0</v>
      </c>
      <c r="L213" s="66">
        <v>2867</v>
      </c>
      <c r="M213" s="66">
        <v>2867</v>
      </c>
      <c r="N213" s="66">
        <v>2867</v>
      </c>
      <c r="O213" s="67">
        <f t="shared" si="167"/>
        <v>0</v>
      </c>
      <c r="P213" s="67">
        <f t="shared" si="167"/>
        <v>0</v>
      </c>
      <c r="Q213" s="67">
        <f t="shared" si="167"/>
        <v>0</v>
      </c>
      <c r="R213" s="14">
        <v>2867</v>
      </c>
      <c r="S213" s="14">
        <v>2867</v>
      </c>
      <c r="T213" s="14">
        <v>2867</v>
      </c>
      <c r="U213" s="46">
        <f t="shared" si="162"/>
        <v>0</v>
      </c>
      <c r="V213" s="46">
        <f t="shared" si="162"/>
        <v>0</v>
      </c>
      <c r="W213" s="46">
        <f t="shared" si="162"/>
        <v>0</v>
      </c>
      <c r="X213" s="46">
        <f t="shared" si="166"/>
        <v>0</v>
      </c>
      <c r="Y213" s="46">
        <f t="shared" si="166"/>
        <v>0</v>
      </c>
      <c r="Z213" s="46">
        <f t="shared" si="166"/>
        <v>0</v>
      </c>
      <c r="AB213" s="81"/>
    </row>
    <row r="214" spans="1:28" s="15" customFormat="1" ht="79.5" customHeight="1" x14ac:dyDescent="0.3">
      <c r="A214" s="12"/>
      <c r="B214" s="35" t="s">
        <v>336</v>
      </c>
      <c r="C214" s="14">
        <v>1695</v>
      </c>
      <c r="D214" s="14">
        <v>1695</v>
      </c>
      <c r="E214" s="14">
        <v>1695</v>
      </c>
      <c r="F214" s="66">
        <v>1695</v>
      </c>
      <c r="G214" s="66">
        <v>1695</v>
      </c>
      <c r="H214" s="66">
        <v>1695</v>
      </c>
      <c r="I214" s="14">
        <f t="shared" si="152"/>
        <v>0</v>
      </c>
      <c r="J214" s="14">
        <f t="shared" si="152"/>
        <v>0</v>
      </c>
      <c r="K214" s="14">
        <f t="shared" si="152"/>
        <v>0</v>
      </c>
      <c r="L214" s="66">
        <v>1695</v>
      </c>
      <c r="M214" s="66">
        <v>1695</v>
      </c>
      <c r="N214" s="66">
        <v>1695</v>
      </c>
      <c r="O214" s="67">
        <f t="shared" si="167"/>
        <v>0</v>
      </c>
      <c r="P214" s="67">
        <f t="shared" si="167"/>
        <v>0</v>
      </c>
      <c r="Q214" s="67">
        <f t="shared" si="167"/>
        <v>0</v>
      </c>
      <c r="R214" s="14">
        <v>848</v>
      </c>
      <c r="S214" s="14">
        <v>1695</v>
      </c>
      <c r="T214" s="14">
        <v>1695</v>
      </c>
      <c r="U214" s="46">
        <f t="shared" si="162"/>
        <v>-847</v>
      </c>
      <c r="V214" s="46">
        <f t="shared" si="162"/>
        <v>0</v>
      </c>
      <c r="W214" s="46">
        <f t="shared" si="162"/>
        <v>0</v>
      </c>
      <c r="X214" s="46">
        <f t="shared" si="166"/>
        <v>-847</v>
      </c>
      <c r="Y214" s="46">
        <f t="shared" si="166"/>
        <v>0</v>
      </c>
      <c r="Z214" s="46">
        <f t="shared" si="166"/>
        <v>0</v>
      </c>
      <c r="AB214" s="81"/>
    </row>
    <row r="215" spans="1:28" ht="81.75" customHeight="1" x14ac:dyDescent="0.3">
      <c r="A215" s="9" t="s">
        <v>37</v>
      </c>
      <c r="B215" s="23" t="s">
        <v>35</v>
      </c>
      <c r="C215" s="11">
        <f t="shared" ref="C215:H215" si="168">SUM(C216:C217)</f>
        <v>38957</v>
      </c>
      <c r="D215" s="11">
        <f t="shared" si="168"/>
        <v>38957</v>
      </c>
      <c r="E215" s="11">
        <f t="shared" si="168"/>
        <v>38957</v>
      </c>
      <c r="F215" s="64">
        <f t="shared" si="168"/>
        <v>38957</v>
      </c>
      <c r="G215" s="64">
        <f t="shared" si="168"/>
        <v>38957</v>
      </c>
      <c r="H215" s="64">
        <f t="shared" si="168"/>
        <v>38957</v>
      </c>
      <c r="I215" s="11">
        <f t="shared" si="152"/>
        <v>0</v>
      </c>
      <c r="J215" s="11">
        <f t="shared" si="152"/>
        <v>0</v>
      </c>
      <c r="K215" s="11">
        <f t="shared" si="152"/>
        <v>0</v>
      </c>
      <c r="L215" s="64">
        <f t="shared" ref="L215:N215" si="169">SUM(L216:L217)</f>
        <v>38957</v>
      </c>
      <c r="M215" s="64">
        <f t="shared" si="169"/>
        <v>38957</v>
      </c>
      <c r="N215" s="64">
        <f t="shared" si="169"/>
        <v>38957</v>
      </c>
      <c r="O215" s="68">
        <f t="shared" si="167"/>
        <v>0</v>
      </c>
      <c r="P215" s="68">
        <f t="shared" si="167"/>
        <v>0</v>
      </c>
      <c r="Q215" s="68">
        <f t="shared" si="167"/>
        <v>0</v>
      </c>
      <c r="R215" s="11">
        <f t="shared" ref="R215:T215" si="170">SUM(R216:R217)</f>
        <v>38957</v>
      </c>
      <c r="S215" s="11">
        <f t="shared" si="170"/>
        <v>38957</v>
      </c>
      <c r="T215" s="11">
        <f t="shared" si="170"/>
        <v>38957</v>
      </c>
      <c r="U215" s="69">
        <f t="shared" si="162"/>
        <v>0</v>
      </c>
      <c r="V215" s="69">
        <f t="shared" si="162"/>
        <v>0</v>
      </c>
      <c r="W215" s="69">
        <f t="shared" si="162"/>
        <v>0</v>
      </c>
      <c r="X215" s="69">
        <f t="shared" si="166"/>
        <v>0</v>
      </c>
      <c r="Y215" s="69">
        <f t="shared" si="166"/>
        <v>0</v>
      </c>
      <c r="Z215" s="69">
        <f t="shared" si="166"/>
        <v>0</v>
      </c>
    </row>
    <row r="216" spans="1:28" s="15" customFormat="1" ht="81.599999999999994" customHeight="1" x14ac:dyDescent="0.3">
      <c r="A216" s="12" t="s">
        <v>36</v>
      </c>
      <c r="B216" s="35" t="s">
        <v>35</v>
      </c>
      <c r="C216" s="14">
        <v>36794</v>
      </c>
      <c r="D216" s="14">
        <v>36794</v>
      </c>
      <c r="E216" s="14">
        <v>36794</v>
      </c>
      <c r="F216" s="66">
        <v>36794</v>
      </c>
      <c r="G216" s="66">
        <v>36794</v>
      </c>
      <c r="H216" s="66">
        <v>36794</v>
      </c>
      <c r="I216" s="14">
        <f t="shared" si="152"/>
        <v>0</v>
      </c>
      <c r="J216" s="14">
        <f t="shared" si="152"/>
        <v>0</v>
      </c>
      <c r="K216" s="14">
        <f t="shared" si="152"/>
        <v>0</v>
      </c>
      <c r="L216" s="66">
        <v>36794</v>
      </c>
      <c r="M216" s="66">
        <v>36794</v>
      </c>
      <c r="N216" s="66">
        <v>36794</v>
      </c>
      <c r="O216" s="67">
        <f t="shared" si="167"/>
        <v>0</v>
      </c>
      <c r="P216" s="67">
        <f t="shared" si="167"/>
        <v>0</v>
      </c>
      <c r="Q216" s="67">
        <f t="shared" si="167"/>
        <v>0</v>
      </c>
      <c r="R216" s="14">
        <v>36794</v>
      </c>
      <c r="S216" s="14">
        <v>36794</v>
      </c>
      <c r="T216" s="14">
        <v>36794</v>
      </c>
      <c r="U216" s="46">
        <f t="shared" si="162"/>
        <v>0</v>
      </c>
      <c r="V216" s="46">
        <f t="shared" si="162"/>
        <v>0</v>
      </c>
      <c r="W216" s="46">
        <f t="shared" si="162"/>
        <v>0</v>
      </c>
      <c r="X216" s="46">
        <f t="shared" si="166"/>
        <v>0</v>
      </c>
      <c r="Y216" s="46">
        <f t="shared" si="166"/>
        <v>0</v>
      </c>
      <c r="Z216" s="46">
        <f t="shared" si="166"/>
        <v>0</v>
      </c>
      <c r="AB216" s="81"/>
    </row>
    <row r="217" spans="1:28" s="15" customFormat="1" ht="82.5" customHeight="1" x14ac:dyDescent="0.3">
      <c r="A217" s="12" t="s">
        <v>34</v>
      </c>
      <c r="B217" s="35" t="s">
        <v>33</v>
      </c>
      <c r="C217" s="14">
        <v>2163</v>
      </c>
      <c r="D217" s="14">
        <v>2163</v>
      </c>
      <c r="E217" s="14">
        <v>2163</v>
      </c>
      <c r="F217" s="66">
        <v>2163</v>
      </c>
      <c r="G217" s="66">
        <v>2163</v>
      </c>
      <c r="H217" s="66">
        <v>2163</v>
      </c>
      <c r="I217" s="14">
        <f t="shared" si="152"/>
        <v>0</v>
      </c>
      <c r="J217" s="14">
        <f t="shared" si="152"/>
        <v>0</v>
      </c>
      <c r="K217" s="14">
        <f t="shared" si="152"/>
        <v>0</v>
      </c>
      <c r="L217" s="66">
        <v>2163</v>
      </c>
      <c r="M217" s="66">
        <v>2163</v>
      </c>
      <c r="N217" s="66">
        <v>2163</v>
      </c>
      <c r="O217" s="67">
        <f t="shared" si="167"/>
        <v>0</v>
      </c>
      <c r="P217" s="67">
        <f t="shared" si="167"/>
        <v>0</v>
      </c>
      <c r="Q217" s="67">
        <f t="shared" si="167"/>
        <v>0</v>
      </c>
      <c r="R217" s="14">
        <v>2163</v>
      </c>
      <c r="S217" s="14">
        <v>2163</v>
      </c>
      <c r="T217" s="14">
        <v>2163</v>
      </c>
      <c r="U217" s="46">
        <f t="shared" si="162"/>
        <v>0</v>
      </c>
      <c r="V217" s="46">
        <f t="shared" si="162"/>
        <v>0</v>
      </c>
      <c r="W217" s="46">
        <f t="shared" si="162"/>
        <v>0</v>
      </c>
      <c r="X217" s="46">
        <f t="shared" si="166"/>
        <v>0</v>
      </c>
      <c r="Y217" s="46">
        <f t="shared" si="166"/>
        <v>0</v>
      </c>
      <c r="Z217" s="46">
        <f t="shared" si="166"/>
        <v>0</v>
      </c>
      <c r="AB217" s="81"/>
    </row>
    <row r="218" spans="1:28" ht="65.25" customHeight="1" x14ac:dyDescent="0.3">
      <c r="A218" s="9" t="s">
        <v>32</v>
      </c>
      <c r="B218" s="23" t="s">
        <v>31</v>
      </c>
      <c r="C218" s="27">
        <v>29994</v>
      </c>
      <c r="D218" s="27">
        <v>22496</v>
      </c>
      <c r="E218" s="27">
        <v>42492</v>
      </c>
      <c r="F218" s="60">
        <v>29994</v>
      </c>
      <c r="G218" s="60">
        <v>22496</v>
      </c>
      <c r="H218" s="60">
        <v>42492</v>
      </c>
      <c r="I218" s="27">
        <f t="shared" si="152"/>
        <v>0</v>
      </c>
      <c r="J218" s="27">
        <f t="shared" si="152"/>
        <v>0</v>
      </c>
      <c r="K218" s="27">
        <f t="shared" si="152"/>
        <v>0</v>
      </c>
      <c r="L218" s="60">
        <v>32994</v>
      </c>
      <c r="M218" s="60">
        <v>22496</v>
      </c>
      <c r="N218" s="60">
        <v>42492</v>
      </c>
      <c r="O218" s="68">
        <f t="shared" si="167"/>
        <v>3000</v>
      </c>
      <c r="P218" s="68">
        <f t="shared" si="167"/>
        <v>0</v>
      </c>
      <c r="Q218" s="68">
        <f t="shared" si="167"/>
        <v>0</v>
      </c>
      <c r="R218" s="27">
        <v>33081</v>
      </c>
      <c r="S218" s="27">
        <v>22496</v>
      </c>
      <c r="T218" s="27">
        <v>42492</v>
      </c>
      <c r="U218" s="69">
        <f t="shared" si="162"/>
        <v>87</v>
      </c>
      <c r="V218" s="69">
        <f t="shared" si="162"/>
        <v>0</v>
      </c>
      <c r="W218" s="69">
        <f t="shared" si="162"/>
        <v>0</v>
      </c>
      <c r="X218" s="69">
        <f t="shared" si="166"/>
        <v>3087</v>
      </c>
      <c r="Y218" s="69">
        <f t="shared" si="166"/>
        <v>0</v>
      </c>
      <c r="Z218" s="69">
        <f t="shared" si="166"/>
        <v>0</v>
      </c>
    </row>
    <row r="219" spans="1:28" ht="66.75" customHeight="1" x14ac:dyDescent="0.3">
      <c r="A219" s="9" t="s">
        <v>30</v>
      </c>
      <c r="B219" s="23" t="s">
        <v>29</v>
      </c>
      <c r="C219" s="27">
        <v>1</v>
      </c>
      <c r="D219" s="27">
        <v>941</v>
      </c>
      <c r="E219" s="27">
        <v>55</v>
      </c>
      <c r="F219" s="60">
        <v>1</v>
      </c>
      <c r="G219" s="60">
        <v>941</v>
      </c>
      <c r="H219" s="60">
        <v>55</v>
      </c>
      <c r="I219" s="27">
        <f t="shared" si="152"/>
        <v>0</v>
      </c>
      <c r="J219" s="27">
        <f t="shared" si="152"/>
        <v>0</v>
      </c>
      <c r="K219" s="27">
        <f t="shared" si="152"/>
        <v>0</v>
      </c>
      <c r="L219" s="60">
        <v>1</v>
      </c>
      <c r="M219" s="60">
        <v>941</v>
      </c>
      <c r="N219" s="60">
        <v>55</v>
      </c>
      <c r="O219" s="68">
        <f t="shared" si="167"/>
        <v>0</v>
      </c>
      <c r="P219" s="68">
        <f t="shared" si="167"/>
        <v>0</v>
      </c>
      <c r="Q219" s="68">
        <f t="shared" si="167"/>
        <v>0</v>
      </c>
      <c r="R219" s="27">
        <v>1</v>
      </c>
      <c r="S219" s="27">
        <v>941</v>
      </c>
      <c r="T219" s="27">
        <v>55</v>
      </c>
      <c r="U219" s="69">
        <f t="shared" si="162"/>
        <v>0</v>
      </c>
      <c r="V219" s="69">
        <f t="shared" si="162"/>
        <v>0</v>
      </c>
      <c r="W219" s="69">
        <f t="shared" si="162"/>
        <v>0</v>
      </c>
      <c r="X219" s="69">
        <f t="shared" si="166"/>
        <v>0</v>
      </c>
      <c r="Y219" s="69">
        <f t="shared" si="166"/>
        <v>0</v>
      </c>
      <c r="Z219" s="69">
        <f t="shared" si="166"/>
        <v>0</v>
      </c>
    </row>
    <row r="220" spans="1:28" ht="42" hidden="1" customHeight="1" x14ac:dyDescent="0.3">
      <c r="A220" s="9" t="s">
        <v>28</v>
      </c>
      <c r="B220" s="23" t="s">
        <v>27</v>
      </c>
      <c r="C220" s="27"/>
      <c r="D220" s="27"/>
      <c r="E220" s="27"/>
      <c r="F220" s="60"/>
      <c r="G220" s="60"/>
      <c r="H220" s="60"/>
      <c r="I220" s="27">
        <f t="shared" si="152"/>
        <v>0</v>
      </c>
      <c r="J220" s="27">
        <f t="shared" si="152"/>
        <v>0</v>
      </c>
      <c r="K220" s="27">
        <f t="shared" si="152"/>
        <v>0</v>
      </c>
      <c r="L220" s="60"/>
      <c r="M220" s="60"/>
      <c r="N220" s="60"/>
      <c r="O220" s="68">
        <f t="shared" si="167"/>
        <v>0</v>
      </c>
      <c r="P220" s="68">
        <f t="shared" si="167"/>
        <v>0</v>
      </c>
      <c r="Q220" s="68">
        <f t="shared" si="167"/>
        <v>0</v>
      </c>
      <c r="R220" s="27"/>
      <c r="S220" s="27"/>
      <c r="T220" s="27"/>
      <c r="U220" s="69">
        <f t="shared" si="162"/>
        <v>0</v>
      </c>
      <c r="V220" s="69">
        <f t="shared" si="162"/>
        <v>0</v>
      </c>
      <c r="W220" s="69">
        <f t="shared" si="162"/>
        <v>0</v>
      </c>
      <c r="X220" s="69">
        <f t="shared" si="166"/>
        <v>0</v>
      </c>
      <c r="Y220" s="69">
        <f t="shared" si="166"/>
        <v>0</v>
      </c>
      <c r="Z220" s="69">
        <f t="shared" si="166"/>
        <v>0</v>
      </c>
    </row>
    <row r="221" spans="1:28" ht="42" hidden="1" customHeight="1" x14ac:dyDescent="0.3">
      <c r="A221" s="9" t="s">
        <v>26</v>
      </c>
      <c r="B221" s="23" t="s">
        <v>25</v>
      </c>
      <c r="C221" s="27"/>
      <c r="D221" s="27"/>
      <c r="E221" s="27"/>
      <c r="F221" s="60"/>
      <c r="G221" s="60"/>
      <c r="H221" s="60"/>
      <c r="I221" s="27">
        <f t="shared" si="152"/>
        <v>0</v>
      </c>
      <c r="J221" s="27">
        <f t="shared" si="152"/>
        <v>0</v>
      </c>
      <c r="K221" s="27">
        <f t="shared" si="152"/>
        <v>0</v>
      </c>
      <c r="L221" s="60"/>
      <c r="M221" s="60"/>
      <c r="N221" s="60"/>
      <c r="O221" s="68">
        <f t="shared" si="167"/>
        <v>0</v>
      </c>
      <c r="P221" s="68">
        <f t="shared" si="167"/>
        <v>0</v>
      </c>
      <c r="Q221" s="68">
        <f t="shared" si="167"/>
        <v>0</v>
      </c>
      <c r="R221" s="27"/>
      <c r="S221" s="27"/>
      <c r="T221" s="27"/>
      <c r="U221" s="69">
        <f t="shared" si="162"/>
        <v>0</v>
      </c>
      <c r="V221" s="69">
        <f t="shared" si="162"/>
        <v>0</v>
      </c>
      <c r="W221" s="69">
        <f t="shared" si="162"/>
        <v>0</v>
      </c>
      <c r="X221" s="69">
        <f t="shared" si="166"/>
        <v>0</v>
      </c>
      <c r="Y221" s="69">
        <f t="shared" si="166"/>
        <v>0</v>
      </c>
      <c r="Z221" s="69">
        <f t="shared" si="166"/>
        <v>0</v>
      </c>
    </row>
    <row r="222" spans="1:28" ht="67.5" customHeight="1" x14ac:dyDescent="0.3">
      <c r="A222" s="9" t="s">
        <v>24</v>
      </c>
      <c r="B222" s="23" t="s">
        <v>23</v>
      </c>
      <c r="C222" s="27">
        <v>45622</v>
      </c>
      <c r="D222" s="27">
        <v>45622</v>
      </c>
      <c r="E222" s="27">
        <v>45622</v>
      </c>
      <c r="F222" s="60">
        <v>45622</v>
      </c>
      <c r="G222" s="60">
        <v>45622</v>
      </c>
      <c r="H222" s="60">
        <v>45622</v>
      </c>
      <c r="I222" s="27">
        <f t="shared" si="152"/>
        <v>0</v>
      </c>
      <c r="J222" s="27">
        <f t="shared" si="152"/>
        <v>0</v>
      </c>
      <c r="K222" s="27">
        <f t="shared" si="152"/>
        <v>0</v>
      </c>
      <c r="L222" s="60">
        <v>45622</v>
      </c>
      <c r="M222" s="60">
        <v>45622</v>
      </c>
      <c r="N222" s="60">
        <v>45622</v>
      </c>
      <c r="O222" s="68">
        <f t="shared" si="167"/>
        <v>0</v>
      </c>
      <c r="P222" s="68">
        <f t="shared" si="167"/>
        <v>0</v>
      </c>
      <c r="Q222" s="68">
        <f t="shared" si="167"/>
        <v>0</v>
      </c>
      <c r="R222" s="27">
        <v>45622</v>
      </c>
      <c r="S222" s="27">
        <v>45622</v>
      </c>
      <c r="T222" s="27">
        <v>45622</v>
      </c>
      <c r="U222" s="69">
        <f t="shared" si="162"/>
        <v>0</v>
      </c>
      <c r="V222" s="69">
        <f t="shared" si="162"/>
        <v>0</v>
      </c>
      <c r="W222" s="69">
        <f t="shared" si="162"/>
        <v>0</v>
      </c>
      <c r="X222" s="69">
        <f t="shared" si="166"/>
        <v>0</v>
      </c>
      <c r="Y222" s="69">
        <f t="shared" si="166"/>
        <v>0</v>
      </c>
      <c r="Z222" s="69">
        <f t="shared" si="166"/>
        <v>0</v>
      </c>
    </row>
    <row r="223" spans="1:28" ht="39.75" customHeight="1" x14ac:dyDescent="0.3">
      <c r="A223" s="9" t="s">
        <v>22</v>
      </c>
      <c r="B223" s="23" t="s">
        <v>21</v>
      </c>
      <c r="C223" s="27">
        <v>1958</v>
      </c>
      <c r="D223" s="27">
        <v>0</v>
      </c>
      <c r="E223" s="27">
        <v>0</v>
      </c>
      <c r="F223" s="60">
        <v>1958</v>
      </c>
      <c r="G223" s="60">
        <v>0</v>
      </c>
      <c r="H223" s="60">
        <v>0</v>
      </c>
      <c r="I223" s="27">
        <f t="shared" si="152"/>
        <v>0</v>
      </c>
      <c r="J223" s="27">
        <f t="shared" si="152"/>
        <v>0</v>
      </c>
      <c r="K223" s="27">
        <f t="shared" si="152"/>
        <v>0</v>
      </c>
      <c r="L223" s="60">
        <v>1769</v>
      </c>
      <c r="M223" s="60">
        <v>0</v>
      </c>
      <c r="N223" s="60">
        <v>0</v>
      </c>
      <c r="O223" s="68">
        <f t="shared" si="167"/>
        <v>-189</v>
      </c>
      <c r="P223" s="68">
        <f t="shared" si="167"/>
        <v>0</v>
      </c>
      <c r="Q223" s="68">
        <f t="shared" si="167"/>
        <v>0</v>
      </c>
      <c r="R223" s="27">
        <v>1769</v>
      </c>
      <c r="S223" s="27">
        <v>0</v>
      </c>
      <c r="T223" s="27">
        <v>0</v>
      </c>
      <c r="U223" s="69">
        <f t="shared" si="162"/>
        <v>0</v>
      </c>
      <c r="V223" s="69">
        <f t="shared" si="162"/>
        <v>0</v>
      </c>
      <c r="W223" s="69">
        <f t="shared" si="162"/>
        <v>0</v>
      </c>
      <c r="X223" s="69">
        <f t="shared" si="166"/>
        <v>-189</v>
      </c>
      <c r="Y223" s="69">
        <f t="shared" si="166"/>
        <v>0</v>
      </c>
      <c r="Z223" s="69">
        <f t="shared" si="166"/>
        <v>0</v>
      </c>
    </row>
    <row r="224" spans="1:28" ht="31.5" customHeight="1" x14ac:dyDescent="0.3">
      <c r="A224" s="9" t="s">
        <v>20</v>
      </c>
      <c r="B224" s="23" t="s">
        <v>19</v>
      </c>
      <c r="C224" s="27">
        <f t="shared" ref="C224:H224" si="171">SUM(C225:C227)</f>
        <v>1702660</v>
      </c>
      <c r="D224" s="27">
        <f t="shared" si="171"/>
        <v>1702660</v>
      </c>
      <c r="E224" s="27">
        <f t="shared" si="171"/>
        <v>1702660</v>
      </c>
      <c r="F224" s="60">
        <f t="shared" si="171"/>
        <v>1702660</v>
      </c>
      <c r="G224" s="60">
        <f t="shared" si="171"/>
        <v>1702660</v>
      </c>
      <c r="H224" s="60">
        <f t="shared" si="171"/>
        <v>1702660</v>
      </c>
      <c r="I224" s="27">
        <f t="shared" si="152"/>
        <v>0</v>
      </c>
      <c r="J224" s="27">
        <f t="shared" si="152"/>
        <v>0</v>
      </c>
      <c r="K224" s="27">
        <f t="shared" si="152"/>
        <v>0</v>
      </c>
      <c r="L224" s="60">
        <f t="shared" ref="L224:N224" si="172">SUM(L225:L227)</f>
        <v>1702660</v>
      </c>
      <c r="M224" s="60">
        <f t="shared" si="172"/>
        <v>1702660</v>
      </c>
      <c r="N224" s="60">
        <f t="shared" si="172"/>
        <v>1702660</v>
      </c>
      <c r="O224" s="68">
        <f t="shared" si="167"/>
        <v>0</v>
      </c>
      <c r="P224" s="68">
        <f t="shared" si="167"/>
        <v>0</v>
      </c>
      <c r="Q224" s="68">
        <f t="shared" si="167"/>
        <v>0</v>
      </c>
      <c r="R224" s="27">
        <f t="shared" ref="R224:T224" si="173">SUM(R225:R227)</f>
        <v>1702683</v>
      </c>
      <c r="S224" s="27">
        <f t="shared" si="173"/>
        <v>1702660</v>
      </c>
      <c r="T224" s="27">
        <f t="shared" si="173"/>
        <v>1702660</v>
      </c>
      <c r="U224" s="69">
        <f t="shared" si="162"/>
        <v>23</v>
      </c>
      <c r="V224" s="69">
        <f t="shared" si="162"/>
        <v>0</v>
      </c>
      <c r="W224" s="69">
        <f t="shared" si="162"/>
        <v>0</v>
      </c>
      <c r="X224" s="69">
        <f t="shared" si="166"/>
        <v>23</v>
      </c>
      <c r="Y224" s="69">
        <f t="shared" si="166"/>
        <v>0</v>
      </c>
      <c r="Z224" s="69">
        <f t="shared" si="166"/>
        <v>0</v>
      </c>
    </row>
    <row r="225" spans="1:28" s="15" customFormat="1" ht="172.5" customHeight="1" x14ac:dyDescent="0.3">
      <c r="A225" s="12"/>
      <c r="B225" s="35" t="s">
        <v>323</v>
      </c>
      <c r="C225" s="30">
        <v>1040329</v>
      </c>
      <c r="D225" s="30">
        <v>1040329</v>
      </c>
      <c r="E225" s="30">
        <v>1040329</v>
      </c>
      <c r="F225" s="61">
        <v>1040329</v>
      </c>
      <c r="G225" s="61">
        <v>1040329</v>
      </c>
      <c r="H225" s="61">
        <v>1040329</v>
      </c>
      <c r="I225" s="30">
        <f t="shared" ref="I225:K243" si="174">F225-C225</f>
        <v>0</v>
      </c>
      <c r="J225" s="30">
        <f t="shared" si="174"/>
        <v>0</v>
      </c>
      <c r="K225" s="30">
        <f t="shared" si="174"/>
        <v>0</v>
      </c>
      <c r="L225" s="61">
        <v>1040329</v>
      </c>
      <c r="M225" s="61">
        <v>1040329</v>
      </c>
      <c r="N225" s="61">
        <v>1040329</v>
      </c>
      <c r="O225" s="67">
        <f t="shared" si="167"/>
        <v>0</v>
      </c>
      <c r="P225" s="67">
        <f t="shared" si="167"/>
        <v>0</v>
      </c>
      <c r="Q225" s="67">
        <f t="shared" si="167"/>
        <v>0</v>
      </c>
      <c r="R225" s="30">
        <v>1040333</v>
      </c>
      <c r="S225" s="30">
        <v>1040329</v>
      </c>
      <c r="T225" s="30">
        <v>1040329</v>
      </c>
      <c r="U225" s="46">
        <f t="shared" si="162"/>
        <v>4</v>
      </c>
      <c r="V225" s="46">
        <f t="shared" si="162"/>
        <v>0</v>
      </c>
      <c r="W225" s="46">
        <f t="shared" si="162"/>
        <v>0</v>
      </c>
      <c r="X225" s="46">
        <f t="shared" si="166"/>
        <v>4</v>
      </c>
      <c r="Y225" s="46">
        <f t="shared" si="166"/>
        <v>0</v>
      </c>
      <c r="Z225" s="46">
        <f t="shared" si="166"/>
        <v>0</v>
      </c>
      <c r="AB225" s="81"/>
    </row>
    <row r="226" spans="1:28" s="36" customFormat="1" ht="125.25" customHeight="1" x14ac:dyDescent="0.3">
      <c r="A226" s="12"/>
      <c r="B226" s="35" t="s">
        <v>324</v>
      </c>
      <c r="C226" s="30">
        <v>655123</v>
      </c>
      <c r="D226" s="30">
        <v>655123</v>
      </c>
      <c r="E226" s="30">
        <v>655123</v>
      </c>
      <c r="F226" s="61">
        <v>655123</v>
      </c>
      <c r="G226" s="61">
        <v>655123</v>
      </c>
      <c r="H226" s="61">
        <v>655123</v>
      </c>
      <c r="I226" s="30">
        <f t="shared" si="174"/>
        <v>0</v>
      </c>
      <c r="J226" s="30">
        <f t="shared" si="174"/>
        <v>0</v>
      </c>
      <c r="K226" s="30">
        <f t="shared" si="174"/>
        <v>0</v>
      </c>
      <c r="L226" s="61">
        <v>655123</v>
      </c>
      <c r="M226" s="61">
        <v>655123</v>
      </c>
      <c r="N226" s="61">
        <v>655123</v>
      </c>
      <c r="O226" s="67">
        <f t="shared" si="167"/>
        <v>0</v>
      </c>
      <c r="P226" s="67">
        <f t="shared" si="167"/>
        <v>0</v>
      </c>
      <c r="Q226" s="67">
        <f t="shared" si="167"/>
        <v>0</v>
      </c>
      <c r="R226" s="30">
        <v>655142</v>
      </c>
      <c r="S226" s="30">
        <v>655123</v>
      </c>
      <c r="T226" s="30">
        <v>655123</v>
      </c>
      <c r="U226" s="46">
        <f t="shared" si="162"/>
        <v>19</v>
      </c>
      <c r="V226" s="46">
        <f t="shared" si="162"/>
        <v>0</v>
      </c>
      <c r="W226" s="46">
        <f t="shared" si="162"/>
        <v>0</v>
      </c>
      <c r="X226" s="46">
        <f t="shared" si="166"/>
        <v>19</v>
      </c>
      <c r="Y226" s="46">
        <f t="shared" si="166"/>
        <v>0</v>
      </c>
      <c r="Z226" s="46">
        <f t="shared" si="166"/>
        <v>0</v>
      </c>
      <c r="AB226" s="83"/>
    </row>
    <row r="227" spans="1:28" s="36" customFormat="1" ht="143.25" customHeight="1" x14ac:dyDescent="0.3">
      <c r="A227" s="12"/>
      <c r="B227" s="35" t="s">
        <v>325</v>
      </c>
      <c r="C227" s="30">
        <v>7208</v>
      </c>
      <c r="D227" s="30">
        <v>7208</v>
      </c>
      <c r="E227" s="30">
        <v>7208</v>
      </c>
      <c r="F227" s="61">
        <v>7208</v>
      </c>
      <c r="G227" s="61">
        <v>7208</v>
      </c>
      <c r="H227" s="61">
        <v>7208</v>
      </c>
      <c r="I227" s="30">
        <f t="shared" si="174"/>
        <v>0</v>
      </c>
      <c r="J227" s="30">
        <f t="shared" si="174"/>
        <v>0</v>
      </c>
      <c r="K227" s="30">
        <f t="shared" si="174"/>
        <v>0</v>
      </c>
      <c r="L227" s="61">
        <v>7208</v>
      </c>
      <c r="M227" s="61">
        <v>7208</v>
      </c>
      <c r="N227" s="61">
        <v>7208</v>
      </c>
      <c r="O227" s="67">
        <f t="shared" si="167"/>
        <v>0</v>
      </c>
      <c r="P227" s="67">
        <f t="shared" si="167"/>
        <v>0</v>
      </c>
      <c r="Q227" s="67">
        <f t="shared" si="167"/>
        <v>0</v>
      </c>
      <c r="R227" s="30">
        <v>7208</v>
      </c>
      <c r="S227" s="30">
        <v>7208</v>
      </c>
      <c r="T227" s="30">
        <v>7208</v>
      </c>
      <c r="U227" s="46">
        <f t="shared" si="162"/>
        <v>0</v>
      </c>
      <c r="V227" s="46">
        <f t="shared" si="162"/>
        <v>0</v>
      </c>
      <c r="W227" s="46">
        <f t="shared" si="162"/>
        <v>0</v>
      </c>
      <c r="X227" s="46">
        <f t="shared" si="166"/>
        <v>0</v>
      </c>
      <c r="Y227" s="46">
        <f t="shared" si="166"/>
        <v>0</v>
      </c>
      <c r="Z227" s="46">
        <f t="shared" si="166"/>
        <v>0</v>
      </c>
      <c r="AB227" s="83"/>
    </row>
    <row r="228" spans="1:28" s="7" customFormat="1" ht="27" customHeight="1" x14ac:dyDescent="0.3">
      <c r="A228" s="4" t="s">
        <v>18</v>
      </c>
      <c r="B228" s="8" t="s">
        <v>17</v>
      </c>
      <c r="C228" s="6">
        <f t="shared" ref="C228:H228" si="175">C229+C230+C232</f>
        <v>2000</v>
      </c>
      <c r="D228" s="6">
        <f t="shared" si="175"/>
        <v>2000</v>
      </c>
      <c r="E228" s="6">
        <f t="shared" si="175"/>
        <v>2000</v>
      </c>
      <c r="F228" s="6">
        <f t="shared" si="175"/>
        <v>2000</v>
      </c>
      <c r="G228" s="6">
        <f t="shared" si="175"/>
        <v>2000</v>
      </c>
      <c r="H228" s="6">
        <f t="shared" si="175"/>
        <v>2000</v>
      </c>
      <c r="I228" s="6">
        <f t="shared" si="174"/>
        <v>0</v>
      </c>
      <c r="J228" s="6">
        <f t="shared" si="174"/>
        <v>0</v>
      </c>
      <c r="K228" s="6">
        <f t="shared" si="174"/>
        <v>0</v>
      </c>
      <c r="L228" s="6">
        <f t="shared" ref="L228:N228" si="176">L229+L230+L232</f>
        <v>2000</v>
      </c>
      <c r="M228" s="6">
        <f t="shared" si="176"/>
        <v>2000</v>
      </c>
      <c r="N228" s="6">
        <f t="shared" si="176"/>
        <v>2000</v>
      </c>
      <c r="O228" s="70">
        <f t="shared" si="167"/>
        <v>0</v>
      </c>
      <c r="P228" s="70">
        <f t="shared" si="167"/>
        <v>0</v>
      </c>
      <c r="Q228" s="70">
        <f t="shared" si="167"/>
        <v>0</v>
      </c>
      <c r="R228" s="6">
        <f t="shared" ref="R228:T228" si="177">R229+R230+R232</f>
        <v>2200.0700000000002</v>
      </c>
      <c r="S228" s="6">
        <f t="shared" si="177"/>
        <v>2000</v>
      </c>
      <c r="T228" s="6">
        <f t="shared" si="177"/>
        <v>2000</v>
      </c>
      <c r="U228" s="70">
        <f t="shared" si="162"/>
        <v>200.07000000000016</v>
      </c>
      <c r="V228" s="70">
        <f t="shared" si="162"/>
        <v>0</v>
      </c>
      <c r="W228" s="70">
        <f t="shared" si="162"/>
        <v>0</v>
      </c>
      <c r="X228" s="70">
        <f t="shared" si="166"/>
        <v>200.07000000000016</v>
      </c>
      <c r="Y228" s="70">
        <f t="shared" si="166"/>
        <v>0</v>
      </c>
      <c r="Z228" s="70">
        <f t="shared" si="166"/>
        <v>0</v>
      </c>
      <c r="AB228" s="81"/>
    </row>
    <row r="229" spans="1:28" ht="52.5" hidden="1" customHeight="1" x14ac:dyDescent="0.3">
      <c r="A229" s="9" t="s">
        <v>16</v>
      </c>
      <c r="B229" s="23" t="s">
        <v>15</v>
      </c>
      <c r="C229" s="11"/>
      <c r="D229" s="11"/>
      <c r="E229" s="11"/>
      <c r="F229" s="11"/>
      <c r="G229" s="11"/>
      <c r="H229" s="11"/>
      <c r="I229" s="11">
        <f t="shared" si="174"/>
        <v>0</v>
      </c>
      <c r="J229" s="11">
        <f t="shared" si="174"/>
        <v>0</v>
      </c>
      <c r="K229" s="11">
        <f t="shared" si="174"/>
        <v>0</v>
      </c>
      <c r="L229" s="11"/>
      <c r="M229" s="11"/>
      <c r="N229" s="11"/>
      <c r="O229" s="69">
        <f t="shared" si="167"/>
        <v>0</v>
      </c>
      <c r="P229" s="69">
        <f t="shared" si="167"/>
        <v>0</v>
      </c>
      <c r="Q229" s="69">
        <f t="shared" si="167"/>
        <v>0</v>
      </c>
      <c r="R229" s="11"/>
      <c r="S229" s="11"/>
      <c r="T229" s="11"/>
      <c r="U229" s="69">
        <f t="shared" si="162"/>
        <v>0</v>
      </c>
      <c r="V229" s="69">
        <f t="shared" si="162"/>
        <v>0</v>
      </c>
      <c r="W229" s="69">
        <f t="shared" si="162"/>
        <v>0</v>
      </c>
      <c r="X229" s="69">
        <f t="shared" si="166"/>
        <v>0</v>
      </c>
      <c r="Y229" s="69">
        <f t="shared" si="166"/>
        <v>0</v>
      </c>
      <c r="Z229" s="69">
        <f t="shared" si="166"/>
        <v>0</v>
      </c>
    </row>
    <row r="230" spans="1:28" ht="39.75" customHeight="1" x14ac:dyDescent="0.3">
      <c r="A230" s="9" t="s">
        <v>14</v>
      </c>
      <c r="B230" s="23" t="s">
        <v>13</v>
      </c>
      <c r="C230" s="11"/>
      <c r="D230" s="11"/>
      <c r="E230" s="11"/>
      <c r="F230" s="11"/>
      <c r="G230" s="11"/>
      <c r="H230" s="11"/>
      <c r="I230" s="11">
        <f t="shared" si="174"/>
        <v>0</v>
      </c>
      <c r="J230" s="11">
        <f t="shared" si="174"/>
        <v>0</v>
      </c>
      <c r="K230" s="11">
        <f t="shared" si="174"/>
        <v>0</v>
      </c>
      <c r="L230" s="11"/>
      <c r="M230" s="11"/>
      <c r="N230" s="11"/>
      <c r="O230" s="69">
        <f t="shared" si="167"/>
        <v>0</v>
      </c>
      <c r="P230" s="69">
        <f t="shared" si="167"/>
        <v>0</v>
      </c>
      <c r="Q230" s="69">
        <f t="shared" si="167"/>
        <v>0</v>
      </c>
      <c r="R230" s="11">
        <f>R231</f>
        <v>200.07</v>
      </c>
      <c r="S230" s="11">
        <f t="shared" ref="S230:T230" si="178">S231</f>
        <v>0</v>
      </c>
      <c r="T230" s="11">
        <f t="shared" si="178"/>
        <v>0</v>
      </c>
      <c r="U230" s="69">
        <f t="shared" si="162"/>
        <v>200.07</v>
      </c>
      <c r="V230" s="69">
        <f t="shared" si="162"/>
        <v>0</v>
      </c>
      <c r="W230" s="69">
        <f t="shared" si="162"/>
        <v>0</v>
      </c>
      <c r="X230" s="69">
        <f t="shared" si="166"/>
        <v>200.07</v>
      </c>
      <c r="Y230" s="69">
        <f t="shared" si="166"/>
        <v>0</v>
      </c>
      <c r="Z230" s="69">
        <f t="shared" si="166"/>
        <v>0</v>
      </c>
    </row>
    <row r="231" spans="1:28" s="15" customFormat="1" ht="37.5" customHeight="1" x14ac:dyDescent="0.3">
      <c r="A231" s="12"/>
      <c r="B231" s="35" t="s">
        <v>357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46"/>
      <c r="P231" s="46"/>
      <c r="Q231" s="46"/>
      <c r="R231" s="14">
        <v>200.07</v>
      </c>
      <c r="S231" s="14">
        <v>0</v>
      </c>
      <c r="T231" s="14">
        <v>0</v>
      </c>
      <c r="U231" s="46">
        <f t="shared" si="162"/>
        <v>200.07</v>
      </c>
      <c r="V231" s="46">
        <f t="shared" si="162"/>
        <v>0</v>
      </c>
      <c r="W231" s="46">
        <f t="shared" si="162"/>
        <v>0</v>
      </c>
      <c r="X231" s="46">
        <f t="shared" si="166"/>
        <v>200.07</v>
      </c>
      <c r="Y231" s="46">
        <f t="shared" si="166"/>
        <v>0</v>
      </c>
      <c r="Z231" s="46">
        <f t="shared" si="166"/>
        <v>0</v>
      </c>
      <c r="AB231" s="82"/>
    </row>
    <row r="232" spans="1:28" ht="33.75" customHeight="1" x14ac:dyDescent="0.3">
      <c r="A232" s="9" t="s">
        <v>12</v>
      </c>
      <c r="B232" s="23" t="s">
        <v>11</v>
      </c>
      <c r="C232" s="11">
        <f t="shared" ref="C232:H232" si="179">SUM(C233:C235)</f>
        <v>2000</v>
      </c>
      <c r="D232" s="11">
        <f t="shared" si="179"/>
        <v>2000</v>
      </c>
      <c r="E232" s="11">
        <f t="shared" si="179"/>
        <v>2000</v>
      </c>
      <c r="F232" s="11">
        <f t="shared" si="179"/>
        <v>2000</v>
      </c>
      <c r="G232" s="11">
        <f t="shared" si="179"/>
        <v>2000</v>
      </c>
      <c r="H232" s="11">
        <f t="shared" si="179"/>
        <v>2000</v>
      </c>
      <c r="I232" s="11">
        <f t="shared" si="174"/>
        <v>0</v>
      </c>
      <c r="J232" s="11">
        <f t="shared" si="174"/>
        <v>0</v>
      </c>
      <c r="K232" s="11">
        <f t="shared" si="174"/>
        <v>0</v>
      </c>
      <c r="L232" s="11">
        <f t="shared" ref="L232:N232" si="180">SUM(L233:L235)</f>
        <v>2000</v>
      </c>
      <c r="M232" s="11">
        <f t="shared" si="180"/>
        <v>2000</v>
      </c>
      <c r="N232" s="11">
        <f t="shared" si="180"/>
        <v>2000</v>
      </c>
      <c r="O232" s="69">
        <f t="shared" si="167"/>
        <v>0</v>
      </c>
      <c r="P232" s="69">
        <f t="shared" si="167"/>
        <v>0</v>
      </c>
      <c r="Q232" s="69">
        <f t="shared" si="167"/>
        <v>0</v>
      </c>
      <c r="R232" s="11">
        <f t="shared" ref="R232:T232" si="181">SUM(R233:R235)</f>
        <v>2000</v>
      </c>
      <c r="S232" s="11">
        <f t="shared" si="181"/>
        <v>2000</v>
      </c>
      <c r="T232" s="11">
        <f t="shared" si="181"/>
        <v>2000</v>
      </c>
      <c r="U232" s="69">
        <f t="shared" si="162"/>
        <v>0</v>
      </c>
      <c r="V232" s="69">
        <f t="shared" si="162"/>
        <v>0</v>
      </c>
      <c r="W232" s="69">
        <f t="shared" si="162"/>
        <v>0</v>
      </c>
      <c r="X232" s="69">
        <f t="shared" si="166"/>
        <v>0</v>
      </c>
      <c r="Y232" s="69">
        <f t="shared" si="166"/>
        <v>0</v>
      </c>
      <c r="Z232" s="69">
        <f t="shared" si="166"/>
        <v>0</v>
      </c>
    </row>
    <row r="233" spans="1:28" s="15" customFormat="1" ht="32.25" hidden="1" customHeight="1" x14ac:dyDescent="0.3">
      <c r="A233" s="12"/>
      <c r="B233" s="35" t="s">
        <v>10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f t="shared" si="174"/>
        <v>0</v>
      </c>
      <c r="J233" s="14">
        <f t="shared" si="174"/>
        <v>0</v>
      </c>
      <c r="K233" s="14">
        <f t="shared" si="174"/>
        <v>0</v>
      </c>
      <c r="L233" s="14">
        <v>0</v>
      </c>
      <c r="M233" s="14">
        <v>0</v>
      </c>
      <c r="N233" s="14">
        <v>0</v>
      </c>
      <c r="O233" s="46">
        <f t="shared" si="167"/>
        <v>0</v>
      </c>
      <c r="P233" s="46">
        <f t="shared" si="167"/>
        <v>0</v>
      </c>
      <c r="Q233" s="46">
        <f t="shared" si="167"/>
        <v>0</v>
      </c>
      <c r="R233" s="14">
        <v>0</v>
      </c>
      <c r="S233" s="14">
        <v>0</v>
      </c>
      <c r="T233" s="14">
        <v>0</v>
      </c>
      <c r="U233" s="46">
        <f t="shared" si="162"/>
        <v>0</v>
      </c>
      <c r="V233" s="46">
        <f t="shared" si="162"/>
        <v>0</v>
      </c>
      <c r="W233" s="46">
        <f t="shared" si="162"/>
        <v>0</v>
      </c>
      <c r="X233" s="46">
        <f t="shared" si="166"/>
        <v>0</v>
      </c>
      <c r="Y233" s="46">
        <f t="shared" si="166"/>
        <v>0</v>
      </c>
      <c r="Z233" s="46">
        <f t="shared" si="166"/>
        <v>0</v>
      </c>
      <c r="AB233" s="81"/>
    </row>
    <row r="234" spans="1:28" s="15" customFormat="1" ht="35.25" customHeight="1" x14ac:dyDescent="0.3">
      <c r="A234" s="12"/>
      <c r="B234" s="35" t="s">
        <v>327</v>
      </c>
      <c r="C234" s="14">
        <v>2000</v>
      </c>
      <c r="D234" s="14">
        <v>2000</v>
      </c>
      <c r="E234" s="14">
        <v>2000</v>
      </c>
      <c r="F234" s="14">
        <v>2000</v>
      </c>
      <c r="G234" s="14">
        <v>2000</v>
      </c>
      <c r="H234" s="14">
        <v>2000</v>
      </c>
      <c r="I234" s="14">
        <f t="shared" si="174"/>
        <v>0</v>
      </c>
      <c r="J234" s="14">
        <f t="shared" si="174"/>
        <v>0</v>
      </c>
      <c r="K234" s="14">
        <f t="shared" si="174"/>
        <v>0</v>
      </c>
      <c r="L234" s="14">
        <v>2000</v>
      </c>
      <c r="M234" s="14">
        <v>2000</v>
      </c>
      <c r="N234" s="14">
        <v>2000</v>
      </c>
      <c r="O234" s="46">
        <f t="shared" si="167"/>
        <v>0</v>
      </c>
      <c r="P234" s="46">
        <f t="shared" si="167"/>
        <v>0</v>
      </c>
      <c r="Q234" s="46">
        <f t="shared" si="167"/>
        <v>0</v>
      </c>
      <c r="R234" s="14">
        <v>2000</v>
      </c>
      <c r="S234" s="14">
        <v>2000</v>
      </c>
      <c r="T234" s="14">
        <v>2000</v>
      </c>
      <c r="U234" s="46">
        <f t="shared" si="162"/>
        <v>0</v>
      </c>
      <c r="V234" s="46">
        <f t="shared" si="162"/>
        <v>0</v>
      </c>
      <c r="W234" s="46">
        <f t="shared" si="162"/>
        <v>0</v>
      </c>
      <c r="X234" s="46">
        <f t="shared" si="166"/>
        <v>0</v>
      </c>
      <c r="Y234" s="46">
        <f t="shared" si="166"/>
        <v>0</v>
      </c>
      <c r="Z234" s="46">
        <f t="shared" si="166"/>
        <v>0</v>
      </c>
      <c r="AB234" s="81"/>
    </row>
    <row r="235" spans="1:28" s="15" customFormat="1" ht="27.75" hidden="1" customHeight="1" x14ac:dyDescent="0.3">
      <c r="A235" s="12"/>
      <c r="B235" s="35" t="s">
        <v>9</v>
      </c>
      <c r="C235" s="14"/>
      <c r="D235" s="14"/>
      <c r="E235" s="14"/>
      <c r="F235" s="14"/>
      <c r="G235" s="14"/>
      <c r="H235" s="14"/>
      <c r="I235" s="14">
        <f t="shared" si="174"/>
        <v>0</v>
      </c>
      <c r="J235" s="14">
        <f t="shared" si="174"/>
        <v>0</v>
      </c>
      <c r="K235" s="14">
        <f t="shared" si="174"/>
        <v>0</v>
      </c>
      <c r="L235" s="14"/>
      <c r="M235" s="14"/>
      <c r="N235" s="14"/>
      <c r="O235" s="46">
        <f t="shared" si="167"/>
        <v>0</v>
      </c>
      <c r="P235" s="46">
        <f t="shared" si="167"/>
        <v>0</v>
      </c>
      <c r="Q235" s="46">
        <f t="shared" si="167"/>
        <v>0</v>
      </c>
      <c r="R235" s="14"/>
      <c r="S235" s="14"/>
      <c r="T235" s="14"/>
      <c r="U235" s="46">
        <f t="shared" si="162"/>
        <v>0</v>
      </c>
      <c r="V235" s="46">
        <f t="shared" si="162"/>
        <v>0</v>
      </c>
      <c r="W235" s="46">
        <f t="shared" si="162"/>
        <v>0</v>
      </c>
      <c r="X235" s="46">
        <f t="shared" si="166"/>
        <v>0</v>
      </c>
      <c r="Y235" s="46">
        <f t="shared" si="166"/>
        <v>0</v>
      </c>
      <c r="Z235" s="46">
        <f t="shared" si="166"/>
        <v>0</v>
      </c>
      <c r="AB235" s="81"/>
    </row>
    <row r="236" spans="1:28" s="7" customFormat="1" ht="34.5" hidden="1" customHeight="1" x14ac:dyDescent="0.3">
      <c r="A236" s="37" t="s">
        <v>8</v>
      </c>
      <c r="B236" s="38" t="s">
        <v>7</v>
      </c>
      <c r="C236" s="6"/>
      <c r="D236" s="6"/>
      <c r="E236" s="6"/>
      <c r="F236" s="6"/>
      <c r="G236" s="6"/>
      <c r="H236" s="6"/>
      <c r="I236" s="6">
        <f t="shared" si="174"/>
        <v>0</v>
      </c>
      <c r="J236" s="6">
        <f t="shared" si="174"/>
        <v>0</v>
      </c>
      <c r="K236" s="6">
        <f t="shared" si="174"/>
        <v>0</v>
      </c>
      <c r="L236" s="6"/>
      <c r="M236" s="6"/>
      <c r="N236" s="6"/>
      <c r="O236" s="70">
        <f t="shared" si="167"/>
        <v>0</v>
      </c>
      <c r="P236" s="70">
        <f t="shared" si="167"/>
        <v>0</v>
      </c>
      <c r="Q236" s="70">
        <f t="shared" si="167"/>
        <v>0</v>
      </c>
      <c r="R236" s="6"/>
      <c r="S236" s="6"/>
      <c r="T236" s="6"/>
      <c r="U236" s="70">
        <f t="shared" si="162"/>
        <v>0</v>
      </c>
      <c r="V236" s="70">
        <f t="shared" si="162"/>
        <v>0</v>
      </c>
      <c r="W236" s="70">
        <f t="shared" si="162"/>
        <v>0</v>
      </c>
      <c r="X236" s="70">
        <f t="shared" si="166"/>
        <v>0</v>
      </c>
      <c r="Y236" s="70">
        <f t="shared" si="166"/>
        <v>0</v>
      </c>
      <c r="Z236" s="70">
        <f t="shared" si="166"/>
        <v>0</v>
      </c>
      <c r="AB236" s="81"/>
    </row>
    <row r="237" spans="1:28" s="7" customFormat="1" ht="21.75" hidden="1" customHeight="1" x14ac:dyDescent="0.3">
      <c r="A237" s="37" t="s">
        <v>6</v>
      </c>
      <c r="B237" s="38" t="s">
        <v>5</v>
      </c>
      <c r="C237" s="6"/>
      <c r="D237" s="6"/>
      <c r="E237" s="6"/>
      <c r="F237" s="6"/>
      <c r="G237" s="6"/>
      <c r="H237" s="6"/>
      <c r="I237" s="6">
        <f t="shared" si="174"/>
        <v>0</v>
      </c>
      <c r="J237" s="6">
        <f t="shared" si="174"/>
        <v>0</v>
      </c>
      <c r="K237" s="6">
        <f t="shared" si="174"/>
        <v>0</v>
      </c>
      <c r="L237" s="6"/>
      <c r="M237" s="6"/>
      <c r="N237" s="6"/>
      <c r="O237" s="70">
        <f t="shared" si="167"/>
        <v>0</v>
      </c>
      <c r="P237" s="70">
        <f t="shared" si="167"/>
        <v>0</v>
      </c>
      <c r="Q237" s="70">
        <f t="shared" si="167"/>
        <v>0</v>
      </c>
      <c r="R237" s="6"/>
      <c r="S237" s="6"/>
      <c r="T237" s="6"/>
      <c r="U237" s="70">
        <f t="shared" si="162"/>
        <v>0</v>
      </c>
      <c r="V237" s="70">
        <f t="shared" si="162"/>
        <v>0</v>
      </c>
      <c r="W237" s="70">
        <f t="shared" si="162"/>
        <v>0</v>
      </c>
      <c r="X237" s="70">
        <f t="shared" si="166"/>
        <v>0</v>
      </c>
      <c r="Y237" s="70">
        <f t="shared" si="166"/>
        <v>0</v>
      </c>
      <c r="Z237" s="70">
        <f t="shared" si="166"/>
        <v>0</v>
      </c>
      <c r="AB237" s="81"/>
    </row>
    <row r="238" spans="1:28" s="7" customFormat="1" ht="64.5" customHeight="1" x14ac:dyDescent="0.3">
      <c r="A238" s="4" t="s">
        <v>4</v>
      </c>
      <c r="B238" s="8" t="s">
        <v>3</v>
      </c>
      <c r="C238" s="6"/>
      <c r="D238" s="6"/>
      <c r="E238" s="6"/>
      <c r="F238" s="6"/>
      <c r="G238" s="6"/>
      <c r="H238" s="6"/>
      <c r="I238" s="6">
        <f t="shared" si="174"/>
        <v>0</v>
      </c>
      <c r="J238" s="6">
        <f t="shared" si="174"/>
        <v>0</v>
      </c>
      <c r="K238" s="6">
        <f t="shared" si="174"/>
        <v>0</v>
      </c>
      <c r="L238" s="6"/>
      <c r="M238" s="6"/>
      <c r="N238" s="6"/>
      <c r="O238" s="70">
        <f t="shared" si="167"/>
        <v>0</v>
      </c>
      <c r="P238" s="70">
        <f t="shared" si="167"/>
        <v>0</v>
      </c>
      <c r="Q238" s="70">
        <f t="shared" si="167"/>
        <v>0</v>
      </c>
      <c r="R238" s="6">
        <f>SUM(R239:R240)</f>
        <v>10321.92376</v>
      </c>
      <c r="S238" s="6">
        <v>0</v>
      </c>
      <c r="T238" s="6">
        <v>0</v>
      </c>
      <c r="U238" s="70">
        <f t="shared" si="162"/>
        <v>10321.92376</v>
      </c>
      <c r="V238" s="70">
        <f t="shared" si="162"/>
        <v>0</v>
      </c>
      <c r="W238" s="70">
        <f t="shared" si="162"/>
        <v>0</v>
      </c>
      <c r="X238" s="70">
        <f t="shared" si="166"/>
        <v>10321.92376</v>
      </c>
      <c r="Y238" s="70">
        <f t="shared" si="166"/>
        <v>0</v>
      </c>
      <c r="Z238" s="70">
        <f t="shared" si="166"/>
        <v>0</v>
      </c>
      <c r="AB238" s="81"/>
    </row>
    <row r="239" spans="1:28" ht="32.25" customHeight="1" x14ac:dyDescent="0.3">
      <c r="A239" s="9" t="s">
        <v>367</v>
      </c>
      <c r="B239" s="23" t="s">
        <v>365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69"/>
      <c r="P239" s="69"/>
      <c r="Q239" s="69"/>
      <c r="R239" s="11">
        <v>6083.64192</v>
      </c>
      <c r="S239" s="11">
        <v>0</v>
      </c>
      <c r="T239" s="11">
        <v>0</v>
      </c>
      <c r="U239" s="69">
        <f t="shared" ref="U239:U240" si="182">R239-L239</f>
        <v>6083.64192</v>
      </c>
      <c r="V239" s="69">
        <f t="shared" ref="V239:V240" si="183">S239-M239</f>
        <v>0</v>
      </c>
      <c r="W239" s="69">
        <f t="shared" ref="W239:W240" si="184">T239-N239</f>
        <v>0</v>
      </c>
      <c r="X239" s="69"/>
      <c r="Y239" s="69"/>
      <c r="Z239" s="69"/>
    </row>
    <row r="240" spans="1:28" ht="32.25" customHeight="1" x14ac:dyDescent="0.3">
      <c r="A240" s="9" t="s">
        <v>368</v>
      </c>
      <c r="B240" s="23" t="s">
        <v>366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69"/>
      <c r="P240" s="69"/>
      <c r="Q240" s="69"/>
      <c r="R240" s="11">
        <v>4238.2818399999996</v>
      </c>
      <c r="S240" s="11">
        <v>0</v>
      </c>
      <c r="T240" s="11">
        <v>0</v>
      </c>
      <c r="U240" s="69">
        <f t="shared" si="182"/>
        <v>4238.2818399999996</v>
      </c>
      <c r="V240" s="69">
        <f t="shared" si="183"/>
        <v>0</v>
      </c>
      <c r="W240" s="69">
        <f t="shared" si="184"/>
        <v>0</v>
      </c>
      <c r="X240" s="69"/>
      <c r="Y240" s="69"/>
      <c r="Z240" s="69"/>
    </row>
    <row r="241" spans="1:28" s="7" customFormat="1" ht="51.75" customHeight="1" x14ac:dyDescent="0.3">
      <c r="A241" s="4" t="s">
        <v>2</v>
      </c>
      <c r="B241" s="8" t="s">
        <v>1</v>
      </c>
      <c r="C241" s="6"/>
      <c r="D241" s="6"/>
      <c r="E241" s="6"/>
      <c r="F241" s="6"/>
      <c r="G241" s="6"/>
      <c r="H241" s="6"/>
      <c r="I241" s="6">
        <f t="shared" si="174"/>
        <v>0</v>
      </c>
      <c r="J241" s="6">
        <f t="shared" si="174"/>
        <v>0</v>
      </c>
      <c r="K241" s="6">
        <f t="shared" si="174"/>
        <v>0</v>
      </c>
      <c r="L241" s="6"/>
      <c r="M241" s="6"/>
      <c r="N241" s="6"/>
      <c r="O241" s="70">
        <f t="shared" si="167"/>
        <v>0</v>
      </c>
      <c r="P241" s="70">
        <f t="shared" si="167"/>
        <v>0</v>
      </c>
      <c r="Q241" s="70">
        <f t="shared" si="167"/>
        <v>0</v>
      </c>
      <c r="R241" s="6">
        <f>R242</f>
        <v>134.89245</v>
      </c>
      <c r="S241" s="6">
        <v>0</v>
      </c>
      <c r="T241" s="6">
        <v>0</v>
      </c>
      <c r="U241" s="70">
        <f t="shared" si="162"/>
        <v>134.89245</v>
      </c>
      <c r="V241" s="70">
        <f t="shared" si="162"/>
        <v>0</v>
      </c>
      <c r="W241" s="70">
        <f t="shared" si="162"/>
        <v>0</v>
      </c>
      <c r="X241" s="70">
        <f t="shared" si="166"/>
        <v>134.89245</v>
      </c>
      <c r="Y241" s="70">
        <f t="shared" si="166"/>
        <v>0</v>
      </c>
      <c r="Z241" s="70">
        <f t="shared" si="166"/>
        <v>0</v>
      </c>
      <c r="AB241" s="81"/>
    </row>
    <row r="242" spans="1:28" ht="48" customHeight="1" x14ac:dyDescent="0.3">
      <c r="A242" s="9" t="s">
        <v>370</v>
      </c>
      <c r="B242" s="23" t="s">
        <v>369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69"/>
      <c r="P242" s="69"/>
      <c r="Q242" s="69"/>
      <c r="R242" s="11">
        <v>134.89245</v>
      </c>
      <c r="S242" s="11">
        <v>0</v>
      </c>
      <c r="T242" s="11">
        <v>0</v>
      </c>
      <c r="U242" s="69">
        <f t="shared" si="162"/>
        <v>134.89245</v>
      </c>
      <c r="V242" s="69">
        <f t="shared" si="162"/>
        <v>0</v>
      </c>
      <c r="W242" s="69">
        <f t="shared" si="162"/>
        <v>0</v>
      </c>
      <c r="X242" s="69"/>
      <c r="Y242" s="69"/>
      <c r="Z242" s="69"/>
    </row>
    <row r="243" spans="1:28" s="7" customFormat="1" ht="25.5" customHeight="1" x14ac:dyDescent="0.3">
      <c r="A243" s="22"/>
      <c r="B243" s="5" t="s">
        <v>0</v>
      </c>
      <c r="C243" s="58">
        <f t="shared" ref="C243:H243" si="185">C9+C102</f>
        <v>6939544.0300000003</v>
      </c>
      <c r="D243" s="58">
        <f t="shared" si="185"/>
        <v>5750904.8416999998</v>
      </c>
      <c r="E243" s="58">
        <f t="shared" si="185"/>
        <v>5804236.3149999995</v>
      </c>
      <c r="F243" s="58">
        <f t="shared" si="185"/>
        <v>6949543.1458700001</v>
      </c>
      <c r="G243" s="58">
        <f t="shared" si="185"/>
        <v>5750904.8416999998</v>
      </c>
      <c r="H243" s="58">
        <f t="shared" si="185"/>
        <v>5804236.3149999995</v>
      </c>
      <c r="I243" s="58">
        <f t="shared" si="174"/>
        <v>9999.1158699998632</v>
      </c>
      <c r="J243" s="58">
        <f t="shared" si="174"/>
        <v>0</v>
      </c>
      <c r="K243" s="58">
        <f t="shared" si="174"/>
        <v>0</v>
      </c>
      <c r="L243" s="58">
        <f t="shared" ref="L243:N243" si="186">L9+L102</f>
        <v>7147916.3890700005</v>
      </c>
      <c r="M243" s="58">
        <f t="shared" si="186"/>
        <v>5876010.4105599998</v>
      </c>
      <c r="N243" s="58">
        <f t="shared" si="186"/>
        <v>5812841.6050000004</v>
      </c>
      <c r="O243" s="59">
        <f t="shared" si="167"/>
        <v>198373.24320000038</v>
      </c>
      <c r="P243" s="59">
        <f t="shared" si="167"/>
        <v>125105.56886</v>
      </c>
      <c r="Q243" s="59">
        <f t="shared" si="167"/>
        <v>8605.2900000009686</v>
      </c>
      <c r="R243" s="6">
        <f t="shared" ref="R243:T243" si="187">R9+R102</f>
        <v>7172233.2879600003</v>
      </c>
      <c r="S243" s="6">
        <f t="shared" si="187"/>
        <v>6501289.3732500002</v>
      </c>
      <c r="T243" s="6">
        <f t="shared" si="187"/>
        <v>6450585.5449999999</v>
      </c>
      <c r="U243" s="70">
        <f t="shared" si="162"/>
        <v>24316.898889999837</v>
      </c>
      <c r="V243" s="70">
        <f t="shared" si="162"/>
        <v>625278.96269000042</v>
      </c>
      <c r="W243" s="70">
        <f>T243-N243</f>
        <v>637743.93999999948</v>
      </c>
      <c r="X243" s="70">
        <f t="shared" si="166"/>
        <v>232689.25796000008</v>
      </c>
      <c r="Y243" s="70">
        <f t="shared" si="166"/>
        <v>750384.53155000042</v>
      </c>
      <c r="Z243" s="70">
        <f t="shared" si="166"/>
        <v>646349.23000000045</v>
      </c>
      <c r="AB243" s="81"/>
    </row>
  </sheetData>
  <mergeCells count="30">
    <mergeCell ref="U6:W6"/>
    <mergeCell ref="X6:Z6"/>
    <mergeCell ref="X7:X8"/>
    <mergeCell ref="Y7:Z7"/>
    <mergeCell ref="A7:A8"/>
    <mergeCell ref="B7:B8"/>
    <mergeCell ref="C7:C8"/>
    <mergeCell ref="D7:E7"/>
    <mergeCell ref="F7:F8"/>
    <mergeCell ref="G7:H7"/>
    <mergeCell ref="I7:I8"/>
    <mergeCell ref="J7:K7"/>
    <mergeCell ref="U7:U8"/>
    <mergeCell ref="V7:W7"/>
    <mergeCell ref="L7:L8"/>
    <mergeCell ref="M7:N7"/>
    <mergeCell ref="O7:O8"/>
    <mergeCell ref="P7:Q7"/>
    <mergeCell ref="R7:R8"/>
    <mergeCell ref="S7:T7"/>
    <mergeCell ref="F2:H2"/>
    <mergeCell ref="L2:N2"/>
    <mergeCell ref="R2:T2"/>
    <mergeCell ref="R6:T6"/>
    <mergeCell ref="A4:T4"/>
    <mergeCell ref="C6:E6"/>
    <mergeCell ref="F6:H6"/>
    <mergeCell ref="I6:K6"/>
    <mergeCell ref="L6:N6"/>
    <mergeCell ref="O6:Q6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107" max="22" man="1"/>
    <brk id="22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2021-10-22T07:11:38Z</cp:lastPrinted>
  <dcterms:created xsi:type="dcterms:W3CDTF">2020-11-06T11:10:42Z</dcterms:created>
  <dcterms:modified xsi:type="dcterms:W3CDTF">2021-11-19T11:28:01Z</dcterms:modified>
</cp:coreProperties>
</file>