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БЮДЖЕТЫ\бюджет 2024\УТОЧНЕНИЕ 1\"/>
    </mc:Choice>
  </mc:AlternateContent>
  <bookViews>
    <workbookView xWindow="228" yWindow="516" windowWidth="17088" windowHeight="15252"/>
  </bookViews>
  <sheets>
    <sheet name="доходы" sheetId="6" r:id="rId1"/>
  </sheets>
  <definedNames>
    <definedName name="_xlnm.Print_Titles" localSheetId="0">доходы!$A:$B,доходы!$8:$9</definedName>
    <definedName name="_xlnm.Print_Area" localSheetId="0">доходы!$A$1:$E$272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9" i="6" l="1"/>
  <c r="G10" i="6" l="1"/>
  <c r="G28" i="6"/>
  <c r="G27" i="6" s="1"/>
  <c r="C235" i="6" l="1"/>
  <c r="C133" i="6"/>
  <c r="D179" i="6"/>
  <c r="E269" i="6"/>
  <c r="D269" i="6"/>
  <c r="C269" i="6"/>
  <c r="E265" i="6"/>
  <c r="D265" i="6"/>
  <c r="C265" i="6"/>
  <c r="E250" i="6"/>
  <c r="D250" i="6"/>
  <c r="C250" i="6"/>
  <c r="C245" i="6" s="1"/>
  <c r="E247" i="6"/>
  <c r="D247" i="6"/>
  <c r="C247" i="6"/>
  <c r="E242" i="6"/>
  <c r="D242" i="6"/>
  <c r="C242" i="6"/>
  <c r="C234" i="6"/>
  <c r="E232" i="6"/>
  <c r="D232" i="6"/>
  <c r="E219" i="6"/>
  <c r="D219" i="6"/>
  <c r="C219" i="6"/>
  <c r="E181" i="6"/>
  <c r="D181" i="6"/>
  <c r="C181" i="6"/>
  <c r="E179" i="6"/>
  <c r="C179" i="6"/>
  <c r="E177" i="6"/>
  <c r="D177" i="6"/>
  <c r="C177" i="6"/>
  <c r="E175" i="6"/>
  <c r="D175" i="6"/>
  <c r="C175" i="6"/>
  <c r="E173" i="6"/>
  <c r="D173" i="6"/>
  <c r="C173" i="6"/>
  <c r="E171" i="6"/>
  <c r="D171" i="6"/>
  <c r="C171" i="6"/>
  <c r="E169" i="6"/>
  <c r="D169" i="6"/>
  <c r="C169" i="6"/>
  <c r="E167" i="6"/>
  <c r="D167" i="6"/>
  <c r="C167" i="6"/>
  <c r="E162" i="6"/>
  <c r="D162" i="6"/>
  <c r="C162" i="6"/>
  <c r="E158" i="6"/>
  <c r="D158" i="6"/>
  <c r="C158" i="6"/>
  <c r="E150" i="6"/>
  <c r="D150" i="6"/>
  <c r="C150" i="6"/>
  <c r="E147" i="6"/>
  <c r="D147" i="6"/>
  <c r="C147" i="6"/>
  <c r="E138" i="6"/>
  <c r="D138" i="6"/>
  <c r="C138" i="6"/>
  <c r="E136" i="6"/>
  <c r="D136" i="6"/>
  <c r="C136" i="6"/>
  <c r="E134" i="6"/>
  <c r="D134" i="6"/>
  <c r="C134" i="6"/>
  <c r="E129" i="6"/>
  <c r="D129" i="6"/>
  <c r="C129" i="6"/>
  <c r="E125" i="6"/>
  <c r="D125" i="6"/>
  <c r="C125" i="6"/>
  <c r="E117" i="6"/>
  <c r="E115" i="6" s="1"/>
  <c r="D117" i="6"/>
  <c r="D115" i="6" s="1"/>
  <c r="C117" i="6"/>
  <c r="C115" i="6" s="1"/>
  <c r="E105" i="6"/>
  <c r="D105" i="6"/>
  <c r="C105" i="6"/>
  <c r="E96" i="6"/>
  <c r="E89" i="6" s="1"/>
  <c r="D96" i="6"/>
  <c r="D89" i="6" s="1"/>
  <c r="C96" i="6"/>
  <c r="E86" i="6"/>
  <c r="D86" i="6"/>
  <c r="C86" i="6"/>
  <c r="E79" i="6"/>
  <c r="D79" i="6"/>
  <c r="C79" i="6"/>
  <c r="E71" i="6"/>
  <c r="D71" i="6"/>
  <c r="D70" i="6" s="1"/>
  <c r="C71" i="6"/>
  <c r="E67" i="6"/>
  <c r="D67" i="6"/>
  <c r="C67" i="6"/>
  <c r="E63" i="6"/>
  <c r="D63" i="6"/>
  <c r="C63" i="6"/>
  <c r="E56" i="6"/>
  <c r="D56" i="6"/>
  <c r="C56" i="6"/>
  <c r="E53" i="6"/>
  <c r="D53" i="6"/>
  <c r="C53" i="6"/>
  <c r="E43" i="6"/>
  <c r="E42" i="6" s="1"/>
  <c r="D43" i="6"/>
  <c r="C43" i="6"/>
  <c r="C42" i="6" s="1"/>
  <c r="E39" i="6"/>
  <c r="E37" i="6" s="1"/>
  <c r="D39" i="6"/>
  <c r="C39" i="6"/>
  <c r="C37" i="6"/>
  <c r="E27" i="6"/>
  <c r="D27" i="6"/>
  <c r="C27" i="6"/>
  <c r="C26" i="6" s="1"/>
  <c r="E26" i="6"/>
  <c r="E21" i="6"/>
  <c r="D21" i="6"/>
  <c r="D20" i="6" s="1"/>
  <c r="C21" i="6"/>
  <c r="C20" i="6" s="1"/>
  <c r="E12" i="6"/>
  <c r="D12" i="6"/>
  <c r="D11" i="6" s="1"/>
  <c r="C12" i="6"/>
  <c r="C11" i="6" s="1"/>
  <c r="C70" i="6" l="1"/>
  <c r="D77" i="6"/>
  <c r="D51" i="6"/>
  <c r="D50" i="6" s="1"/>
  <c r="C51" i="6"/>
  <c r="C50" i="6" s="1"/>
  <c r="E51" i="6"/>
  <c r="E20" i="6"/>
  <c r="C89" i="6"/>
  <c r="C77" i="6" s="1"/>
  <c r="E166" i="6"/>
  <c r="E128" i="6"/>
  <c r="D42" i="6"/>
  <c r="E11" i="6"/>
  <c r="D26" i="6"/>
  <c r="E77" i="6"/>
  <c r="D37" i="6"/>
  <c r="E70" i="6"/>
  <c r="C166" i="6"/>
  <c r="C128" i="6" s="1"/>
  <c r="D218" i="6"/>
  <c r="C232" i="6"/>
  <c r="E245" i="6"/>
  <c r="D245" i="6"/>
  <c r="D166" i="6"/>
  <c r="D128" i="6" s="1"/>
  <c r="E218" i="6"/>
  <c r="E123" i="6" l="1"/>
  <c r="E50" i="6"/>
  <c r="E10" i="6" s="1"/>
  <c r="E272" i="6" s="1"/>
  <c r="C10" i="6"/>
  <c r="E124" i="6"/>
  <c r="D124" i="6"/>
  <c r="D123" i="6"/>
  <c r="C218" i="6"/>
  <c r="C124" i="6" s="1"/>
  <c r="D10" i="6"/>
  <c r="D272" i="6" l="1"/>
  <c r="C123" i="6"/>
  <c r="C272" i="6" s="1"/>
  <c r="G272" i="6" s="1"/>
</calcChain>
</file>

<file path=xl/sharedStrings.xml><?xml version="1.0" encoding="utf-8"?>
<sst xmlns="http://schemas.openxmlformats.org/spreadsheetml/2006/main" count="444" uniqueCount="422">
  <si>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</si>
  <si>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</si>
  <si>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</si>
  <si>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</si>
  <si>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</si>
  <si>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</si>
  <si>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</si>
  <si>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</si>
  <si>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</si>
  <si>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</si>
  <si>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</si>
  <si>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</si>
  <si>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</si>
  <si>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</si>
  <si>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</si>
  <si>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</si>
  <si>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</si>
  <si>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</si>
  <si>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</si>
  <si>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</si>
  <si>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</si>
  <si>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</si>
  <si>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</si>
  <si>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</si>
  <si>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</si>
  <si>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</si>
  <si>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</si>
  <si>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</si>
  <si>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</si>
  <si>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</si>
  <si>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>СУБВЕНЦИИ БЮДЖЕТАМ БЮДЖЕТНОЙ СИСТЕМЫ РОССИЙСКОЙ ФЕДЕРАЦИИ</t>
  </si>
  <si>
    <t>000 2 02 30000 00 0000 150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</si>
  <si>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</si>
  <si>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Прочие субсидии бюджетам городских округов</t>
  </si>
  <si>
    <t>000 2 02 29999 04 0000 150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</si>
  <si>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</si>
  <si>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</si>
  <si>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</si>
  <si>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>000 2 02 27112 04 0011 150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</si>
  <si>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</si>
  <si>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</si>
  <si>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</si>
  <si>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</si>
  <si>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</si>
  <si>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</si>
  <si>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</si>
  <si>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</si>
  <si>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</si>
  <si>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</si>
  <si>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</si>
  <si>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</si>
  <si>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</si>
  <si>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</si>
  <si>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</si>
  <si>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</si>
  <si>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</si>
  <si>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</si>
  <si>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</si>
  <si>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</si>
  <si>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</si>
  <si>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</si>
  <si>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</si>
  <si>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</si>
  <si>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</si>
  <si>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</si>
  <si>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</si>
  <si>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</si>
  <si>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</si>
  <si>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</si>
  <si>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</si>
  <si>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</si>
  <si>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</si>
  <si>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</si>
  <si>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</si>
  <si>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</si>
  <si>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</si>
  <si>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</si>
  <si>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</si>
  <si>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</si>
  <si>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</si>
  <si>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</si>
  <si>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</si>
  <si>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</si>
  <si>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</si>
  <si>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</si>
  <si>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</si>
  <si>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</si>
  <si>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</si>
  <si>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</si>
  <si>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</si>
  <si>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</si>
  <si>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</si>
  <si>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</si>
  <si>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</si>
  <si>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</si>
  <si>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</si>
  <si>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</si>
  <si>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</si>
  <si>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</si>
  <si>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</si>
  <si>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</si>
  <si>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</si>
  <si>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</si>
  <si>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</si>
  <si>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</si>
  <si>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</si>
  <si>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</si>
  <si>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</si>
  <si>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</si>
  <si>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</si>
  <si>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000 1 13 02994 04 0006 130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</si>
  <si>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</si>
  <si>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</si>
  <si>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</si>
  <si>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</si>
  <si>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</si>
  <si>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</si>
  <si>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</si>
  <si>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</si>
  <si>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</si>
  <si>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</si>
  <si>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</si>
  <si>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</si>
  <si>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</si>
  <si>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</si>
  <si>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</si>
  <si>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</si>
  <si>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</si>
  <si>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</si>
  <si>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</si>
  <si>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</si>
  <si>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</si>
  <si>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</si>
  <si>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</si>
  <si>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</si>
  <si>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</si>
  <si>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</si>
  <si>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</si>
  <si>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</si>
  <si>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</si>
  <si>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</si>
  <si>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</si>
  <si>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</si>
  <si>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</si>
  <si>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</si>
  <si>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</si>
  <si>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</si>
  <si>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</si>
  <si>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</si>
  <si>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</si>
  <si>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</si>
  <si>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</si>
  <si>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</si>
  <si>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</si>
  <si>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</si>
  <si>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</si>
  <si>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</si>
  <si>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</si>
  <si>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</si>
  <si>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</si>
  <si>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</si>
  <si>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</si>
  <si>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</si>
  <si>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</si>
  <si>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</si>
  <si>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</si>
  <si>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</si>
  <si>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</si>
  <si>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</si>
  <si>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</si>
  <si>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</si>
  <si>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</si>
  <si>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</si>
  <si>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</si>
  <si>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</si>
  <si>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</si>
  <si>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</si>
  <si>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</si>
  <si>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</si>
  <si>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</si>
  <si>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</si>
  <si>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</si>
  <si>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</si>
  <si>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</si>
  <si>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</si>
  <si>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</si>
  <si>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</si>
  <si>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</si>
  <si>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</si>
  <si>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</si>
  <si>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</si>
  <si>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</si>
  <si>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</si>
  <si>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</si>
  <si>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</si>
  <si>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</si>
  <si>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</si>
  <si>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</si>
  <si>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</si>
  <si>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</si>
  <si>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</si>
  <si>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</si>
  <si>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</si>
  <si>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</si>
  <si>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</si>
  <si>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</si>
  <si>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</si>
  <si>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</si>
  <si>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</si>
  <si>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</si>
  <si>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</si>
  <si>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</si>
  <si>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</si>
  <si>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</si>
  <si>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</si>
  <si>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</si>
  <si>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</si>
  <si>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</si>
  <si>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</si>
  <si>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</si>
  <si>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</si>
  <si>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</si>
  <si>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</si>
  <si>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</si>
  <si>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</si>
  <si>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</si>
  <si>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</si>
  <si>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</si>
  <si>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</si>
  <si>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</si>
  <si>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</si>
  <si>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</si>
  <si>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</si>
  <si>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</si>
  <si>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</si>
  <si>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</si>
  <si>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</si>
  <si>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</si>
  <si>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</si>
  <si>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</si>
  <si>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</si>
  <si>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</si>
  <si>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</si>
  <si>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</si>
  <si>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</si>
  <si>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</si>
  <si>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</si>
  <si>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</si>
  <si>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</si>
  <si>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</si>
  <si>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</si>
  <si>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</si>
  <si>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реализацию отдельных мероприятий муниципальных программ</t>
  </si>
  <si>
    <t xml:space="preserve"> - на проведение работ по капитальному ремонту зданий региональных (муниципальных) общеобразовательных организаций</t>
  </si>
  <si>
    <t xml:space="preserve"> - на оснащение отремонтированных зданий общеобразовательных организаций средствами обучения и воспитания</t>
  </si>
  <si>
    <t xml:space="preserve"> - на строительство (реконструкцию) муниципальных стадионов</t>
  </si>
  <si>
    <t xml:space="preserve"> - на ремонт подъездов в многоквартирных домах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</si>
  <si>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</si>
  <si>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</si>
  <si>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</si>
  <si>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</si>
  <si>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</si>
  <si>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</si>
  <si>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</si>
  <si>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</si>
  <si>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</si>
  <si>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</si>
  <si>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</si>
  <si>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</si>
  <si>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</si>
  <si>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</si>
  <si>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 xml:space="preserve"> - на создание и ремонт пешеходных коммуникаций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</si>
  <si>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</si>
  <si>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</si>
  <si>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</si>
  <si>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</si>
  <si>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</si>
  <si>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</si>
  <si>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</si>
  <si>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</si>
  <si>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2025 год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</si>
  <si>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</si>
  <si>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000 1 05 07000 01 0000 110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</si>
  <si>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</si>
  <si>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</si>
  <si>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</si>
  <si>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000 1 08 03010 01 1050 110</t>
  </si>
  <si>
    <t>000 1 08 03010 01 1060 110</t>
  </si>
  <si>
    <t>000 1 08 03010 01 4000 110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</si>
  <si>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(пени по соответствующему платежу)</t>
  </si>
  <si>
    <t>000 1 11 05024 04 0002 120</t>
  </si>
  <si>
    <t>000 1 11 05024 04 2100 120</t>
  </si>
  <si>
    <t>Плата за часть земельного участка, превышающего установленный администрацией городского округа Ступино Московской области размер родственного, почетного, воинского захоронения</t>
  </si>
  <si>
    <t>000 1 13 01994 04 0001 130</t>
  </si>
  <si>
    <t xml:space="preserve">Доходы от платных услуг, оказываемых казенными учреждениями (МКУ) </t>
  </si>
  <si>
    <t>000 1 13 01994 04 0002 130</t>
  </si>
  <si>
    <t>000 1 13 01994 04 0003 130</t>
  </si>
  <si>
    <t>Плата за предоставление места для создания семейного (родового) захоронения</t>
  </si>
  <si>
    <t>000 1 13 02994 04 0008 130</t>
  </si>
  <si>
    <t>Прочие доходы от компенсации затрат бюджетов городских округов (прочие поступления) (администрация)</t>
  </si>
  <si>
    <t>000 1 13 02994 04 0015 130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</si>
  <si>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</si>
  <si>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000 1 14 13040 04 0000 410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</si>
  <si>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</si>
  <si>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 xml:space="preserve"> - на техническую поддержку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 </t>
  </si>
  <si>
    <t xml:space="preserve"> - на капитальные вложения в объекты инженерной инфраструктуры на территории военных городков (Коммунальное хозяйство)</t>
  </si>
  <si>
    <t xml:space="preserve"> - в части модернизации муниципальных детских школ искусств по видам искусств путем их реконструкции, капитального ремонта</t>
  </si>
  <si>
    <t xml:space="preserve"> - на приобретение музыкальных инструментов для муниципальных организаций дополнительного образования в сфере культуры</t>
  </si>
  <si>
    <t xml:space="preserve"> - на обустройство и установку детских игровых площадок на территории муниципальных образований </t>
  </si>
  <si>
    <t xml:space="preserve"> - 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</si>
  <si>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</si>
  <si>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</t>
  </si>
  <si>
    <t xml:space="preserve"> - на 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</si>
  <si>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</si>
  <si>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</si>
  <si>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</si>
  <si>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</si>
  <si>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 xml:space="preserve"> - на обеспечение условий для функционирования центров образования естественно-научной и технологической направленностей</t>
  </si>
  <si>
    <t xml:space="preserve"> - на 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</si>
  <si>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</t>
  </si>
  <si>
    <t xml:space="preserve"> - на разработку проектно-сметной документации на проведение капитального ремонта зданий муниципальных общеобразовательных организаций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</si>
  <si>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</si>
  <si>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000 2 02 25786 04 0000 150</t>
  </si>
  <si>
    <t xml:space="preserve"> - на проведение капитального ремонта, технического переоснащения и благоустройство территорий муниципальных объектов культуры</t>
  </si>
  <si>
    <t xml:space="preserve"> - на проведение капитального ремонта муниципальных объектов физической культуры и спорта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</si>
  <si>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</t>
  </si>
  <si>
    <t xml:space="preserve"> - в части благоустройства общественных территорий</t>
  </si>
  <si>
    <t>000 2 02 27112 04 0022 150</t>
  </si>
  <si>
    <t xml:space="preserve"> - на устройство систем наружного освещения в рамках реализации проекта «Светлый город»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</si>
  <si>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</si>
  <si>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 xml:space="preserve"> - на 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</si>
  <si>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</si>
  <si>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000 2 02 25172 04 0000 150</t>
  </si>
  <si>
    <t>000 2 02 35179 04 0000 150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</si>
  <si>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</si>
  <si>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</si>
  <si>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</si>
  <si>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</si>
  <si>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</si>
  <si>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</si>
  <si>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000 2 02 25232 04 0000 150</t>
  </si>
  <si>
    <t xml:space="preserve"> - по благоустройству территорий в границах земельных участков, принадлежащих на вещном праве муниципальным общеобразовательным организациям в Московской области (Благоустройство территорий муниципальных общеобразовательных организаций, в зданиях которых выполнен капитальный ремонт)</t>
  </si>
  <si>
    <t xml:space="preserve"> - на устройство спортивных и детских площадок на территории муниципальных общеобразовательных организаций </t>
  </si>
  <si>
    <t xml:space="preserve"> - на государственную поддержку отрасли культуры (в части поддержки лучших работников сельских учреждений культуры)</t>
  </si>
  <si>
    <t xml:space="preserve"> - на государственную поддержку отрасли культуры (в части поддержки лучших сельских учреждений культуры)</t>
  </si>
  <si>
    <t xml:space="preserve"> - 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</si>
  <si>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 xml:space="preserve"> - на модернизацию библиотек в части комплектования книжных фондов муниципальных общедоступных библиотек и государственной общедоступной библиотеки Московской области)</t>
  </si>
  <si>
    <t>Возврат возвратов (субсидия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бюджетов)</t>
  </si>
  <si>
    <t>утвержденный бюджет (ПРОЕКТ)</t>
  </si>
  <si>
    <t>Поступления доходов в бюджет городского округа Ступино Московской области 
на 2024 год и на плановый период 2025-2026 годов</t>
  </si>
  <si>
    <t xml:space="preserve"> 2024 год
(тыс. рублей) </t>
  </si>
  <si>
    <t>2026 год</t>
  </si>
  <si>
    <t>000 1 11 05034 04 0002 120</t>
  </si>
  <si>
    <t>000 1 11 05034 04 0003 120</t>
  </si>
  <si>
    <t>000 1 11 05034 04 0004 120</t>
  </si>
  <si>
    <t>000 1 13 01994 04 0006 130</t>
  </si>
  <si>
    <t>000 1 13 01994 04 0007 130</t>
  </si>
  <si>
    <t>000 1 13 01994 04 0008 130</t>
  </si>
  <si>
    <t>000 1 13 02064 04 0002 130</t>
  </si>
  <si>
    <t>000 1 13 02064 04 0003 130</t>
  </si>
  <si>
    <t>000 1 13 02994 04 0009 130</t>
  </si>
  <si>
    <t xml:space="preserve"> - прочие доходы от компенсации затрат бюджетов городских округов (возврат дебиторской задолженности) (МКУ РС)</t>
  </si>
  <si>
    <t>000 1 13 02994 04 0010 130</t>
  </si>
  <si>
    <t xml:space="preserve"> - прочие доходы от компенсации затрат бюджетов городских округов (возврат дебиторской задолженности) (МКУ СС)</t>
  </si>
  <si>
    <t>Прочие доходы от компенсации затрат бюджетов городских округов (оплата услуг по погребению)  (МКУ ЦБУ)</t>
  </si>
  <si>
    <t xml:space="preserve"> - на создание доступной среды в муниципальных учреждениях культуры </t>
  </si>
  <si>
    <t xml:space="preserve"> -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</si>
  <si>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</si>
  <si>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городских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</si>
  <si>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 - на приобретение и установку технических сооружений (устройств) для развлечений, оснащенных электрическим приводом</t>
  </si>
  <si>
    <t xml:space="preserve"> - на обустройство пляжей</t>
  </si>
  <si>
    <t xml:space="preserve"> - на устройство контейнерных площадок</t>
  </si>
  <si>
    <t xml:space="preserve"> - на комплексное обустройство населенных пунктов, расположенных в сельской местности, объектами социальной, инженерной инфраструктуры</t>
  </si>
  <si>
    <t xml:space="preserve"> - на проектирование объектов газификации в сельской местности</t>
  </si>
  <si>
    <t xml:space="preserve"> - на мероприятия по улучшению жилищных условий граждан, проживающих на сельских территориях</t>
  </si>
  <si>
    <t xml:space="preserve"> - проведение работ по капитальному ремонту зданий региональных (муниципальных) общеобразовательных организаций</t>
  </si>
  <si>
    <t xml:space="preserve"> - оснащение отремонтированных зданий общеобразовательных организаций средствами обучения и воспитания)</t>
  </si>
  <si>
    <t xml:space="preserve"> - на проектирование и строительство дошкольных образовательных организаций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</si>
  <si>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</si>
  <si>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</t>
  </si>
  <si>
    <t xml:space="preserve"> - на оснащение отремонтированных зданий муниципальных дошкольных образовательных организаций и дошкольных отделений муниципальных общеобразовательных организаций </t>
  </si>
  <si>
    <t xml:space="preserve"> - на cофинансирование расходов на организацию деятельности многофунциональных центров предоставления государственных и муниципальных услуг </t>
  </si>
  <si>
    <t xml:space="preserve"> - на установку, монтаж и настройку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</si>
  <si>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оснащение планшетными компьютерами общеобразовательных организаций в Московской области</t>
  </si>
  <si>
    <t xml:space="preserve"> -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</si>
  <si>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</si>
  <si>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изготовление и установку стел «Город трудовой доблести»</t>
  </si>
  <si>
    <t xml:space="preserve"> - на строительство (реконструкцию) объектов культуры</t>
  </si>
  <si>
    <t xml:space="preserve"> -  реализация на территориях муниципальных образований проектов граждан, сформированных в рамках практик инициативного бюджетирования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</si>
  <si>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(Коммунальное хозяйство)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</si>
  <si>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(Дошкольное образование)</t>
  </si>
  <si>
    <t xml:space="preserve"> - на мероприятия по проведению капитального ремонта в муниципальных общеобразовательных организациях в Московской области</t>
  </si>
  <si>
    <t>000 2 02 25179 04 0000 150</t>
  </si>
  <si>
    <t>000 2 02 25213 04 0000 150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</si>
  <si>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</si>
  <si>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</si>
  <si>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000 2 02 35134 04 0000 150</t>
  </si>
  <si>
    <t>000 2 02 35176 04 0000 150</t>
  </si>
  <si>
    <t xml:space="preserve"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</t>
  </si>
  <si>
    <t>000 2 02 45179 04 0000 150</t>
  </si>
  <si>
    <t xml:space="preserve"> - на сохранение достигнутого уровня заработной платы работников муниципальных учреждений культуры</t>
  </si>
  <si>
    <t xml:space="preserve"> - на сохранение достигнутого уровня заработной платы отдельных категорий работников в сферах здравоохранения, культуры</t>
  </si>
  <si>
    <t xml:space="preserve"> - на реализацию отдельных мероприятий муниципальных программ в сфере образования</t>
  </si>
  <si>
    <t xml:space="preserve"> - на организацию деятельности единых дежурно-диспетчерских служб, действующих на территории Московской области, по обеспечению круглосуточного приема вызовов, обработку и передачу в диспетчерские службы информации (о происшествиях или чрезвычайных ситуациях) для организации реагирования, в том числе экстренного</t>
  </si>
  <si>
    <t xml:space="preserve"> - на материально-техническое обеспечение муниципальных общеобразовательных организаций в Московской области в целях организации автоматизированной системы учета предоставления питания обучающимся</t>
  </si>
  <si>
    <t xml:space="preserve"> - на 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в Московской области</t>
  </si>
  <si>
    <t xml:space="preserve"> - организация консультирования граждан по вопросам частичной мобилизации кол-центрами многофункциональных центров предоставления государственных и муниципальных услуг</t>
  </si>
  <si>
    <t>2 18 04010 04 0000 150</t>
  </si>
  <si>
    <t>2 18 04020 04 0000 150</t>
  </si>
  <si>
    <t>2 18 04030 04 0000 150</t>
  </si>
  <si>
    <t>Доходы бюджетов городских округов от возврата иными организациями остатков субсидий прошлых лет</t>
  </si>
  <si>
    <t xml:space="preserve"> - на реализацию мероприятий по улучшению жилищных условий многодетных семей</t>
  </si>
  <si>
    <t xml:space="preserve"> - на строительство и реконструкцию сетей водоснабжения, водоотведения,теплоснабжения</t>
  </si>
  <si>
    <r>
      <t xml:space="preserve"> -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  </r>
    <r>
      <rPr>
        <b/>
        <i/>
        <sz val="12"/>
        <rFont val="Arial"/>
        <family val="2"/>
        <charset val="204"/>
      </rPr>
      <t>,</t>
    </r>
    <r>
      <rPr>
        <i/>
        <sz val="12"/>
        <rFont val="Arial"/>
        <family val="2"/>
        <charset val="204"/>
      </rPr>
      <t xml:space="preserve">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</si>
  <si>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t xml:space="preserve"> - на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</si>
  <si>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 xml:space="preserve">(строительство школы на 825 мест, мкр.Центральный) 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</si>
  <si>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825 мест, мкр Юго-Западный г.Ступино)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</si>
  <si>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550 мест, квартал Надежда г.Ступино)</t>
    </r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</si>
  <si>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>(пристройка Верзиловская школа)</t>
    </r>
  </si>
  <si>
    <t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от 15.12.2023 № 173/18 «О бюджете городского округа Ступино Московской области на 2024 год и 
на плановый период 2025-2026 годов»
от «___» _________ 2024 № _____</t>
  </si>
  <si>
    <t>«Приложение 1
к решению Совета депутатов
городского округа Ступино Московской области
«О бюджете городского округа Ступино
Московской области на 2024 год и 
на плановый период 2025-2026 годов»
от «15» 12 2023 №173/18</t>
  </si>
  <si>
    <t>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</si>
</sst>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0000"/>
    <numFmt numFmtId="166" formatCode="#,##0.0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1.5"/>
      <name val="Arial"/>
      <family val="2"/>
      <charset val="204"/>
    </font>
    <font>
      <i/>
      <sz val="11"/>
      <name val="Arial"/>
      <family val="2"/>
      <charset val="204"/>
    </font>
    <font>
      <u/>
      <sz val="12"/>
      <color indexed="12"/>
      <name val="Times New Roman"/>
      <family val="1"/>
      <charset val="204"/>
    </font>
    <font>
      <b/>
      <i/>
      <sz val="12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i/>
      <sz val="12"/>
      <color rgb="FF00B050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9A9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8">
    <xf numFmtId="0" fontId="0" fillId="0" borderId="0"/>
    <xf numFmtId="0" fontId="3" fillId="0" borderId="2"/>
    <xf numFmtId="43" fontId="4" fillId="0" borderId="2" applyFont="0" applyFill="0" applyBorder="0" applyAlignment="0" applyProtection="0"/>
    <xf numFmtId="0" fontId="4" fillId="0" borderId="2"/>
    <xf numFmtId="0" fontId="5" fillId="0" borderId="2"/>
    <xf numFmtId="0" fontId="6" fillId="0" borderId="2"/>
    <xf numFmtId="0" fontId="2" fillId="0" borderId="2"/>
    <xf numFmtId="0" fontId="7" fillId="0" borderId="2"/>
    <xf numFmtId="0" fontId="6" fillId="0" borderId="2"/>
    <xf numFmtId="0" fontId="1" fillId="0" borderId="2"/>
    <xf numFmtId="0" fontId="1" fillId="0" borderId="2"/>
    <xf numFmtId="0" fontId="4" fillId="0" borderId="2"/>
    <xf numFmtId="0" fontId="1" fillId="0" borderId="2"/>
    <xf numFmtId="164" fontId="4" fillId="0" borderId="2" applyFont="0" applyFill="0" applyBorder="0" applyAlignment="0" applyProtection="0"/>
    <xf numFmtId="0" fontId="4" fillId="0" borderId="2"/>
    <xf numFmtId="0" fontId="2" fillId="0" borderId="2"/>
    <xf numFmtId="0" fontId="13" fillId="0" borderId="2" applyNumberFormat="0" applyFill="0" applyBorder="0" applyAlignment="0" applyProtection="0">
      <alignment vertical="top"/>
      <protection locked="0"/>
    </xf>
    <xf numFmtId="0" fontId="6" fillId="0" borderId="2"/>
  </cellStyleXfs>
  <cellXfs count="82">
    <xf numFmtId="0" fontId="0" fillId="0" borderId="0" xfId="0"/>
    <xf numFmtId="0" fontId="9" fillId="0" borderId="2" xfId="1" applyFont="1" applyFill="1" applyAlignment="1">
      <alignment vertical="center" wrapText="1"/>
    </xf>
    <xf numFmtId="0" fontId="9" fillId="0" borderId="2" xfId="1" applyFont="1" applyFill="1" applyAlignment="1">
      <alignment horizontal="center" vertical="center"/>
    </xf>
    <xf numFmtId="0" fontId="9" fillId="0" borderId="2" xfId="1" applyFont="1" applyFill="1" applyAlignment="1">
      <alignment vertical="center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0" fontId="8" fillId="0" borderId="2" xfId="1" applyFont="1" applyFill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 wrapText="1" inden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0" fontId="10" fillId="0" borderId="2" xfId="1" applyFont="1" applyFill="1" applyAlignment="1">
      <alignment vertical="center"/>
    </xf>
    <xf numFmtId="1" fontId="8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1" applyNumberFormat="1" applyFont="1" applyFill="1" applyBorder="1" applyAlignment="1" applyProtection="1">
      <alignment horizontal="left" vertical="center" wrapText="1" indent="2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3"/>
    </xf>
    <xf numFmtId="1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 indent="1"/>
    </xf>
    <xf numFmtId="49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10" fillId="0" borderId="2" xfId="1" applyFont="1" applyFill="1" applyAlignment="1" applyProtection="1">
      <alignment vertical="center"/>
      <protection locked="0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 indent="1"/>
    </xf>
    <xf numFmtId="0" fontId="8" fillId="0" borderId="2" xfId="1" applyFont="1" applyFill="1" applyAlignment="1">
      <alignment vertical="center" wrapText="1"/>
    </xf>
    <xf numFmtId="1" fontId="11" fillId="0" borderId="1" xfId="1" applyNumberFormat="1" applyFont="1" applyFill="1" applyBorder="1" applyAlignment="1" applyProtection="1">
      <alignment horizontal="center" vertical="center" wrapText="1"/>
    </xf>
    <xf numFmtId="165" fontId="9" fillId="0" borderId="2" xfId="1" applyNumberFormat="1" applyFont="1" applyFill="1" applyAlignment="1">
      <alignment vertical="center" wrapText="1"/>
    </xf>
    <xf numFmtId="165" fontId="8" fillId="0" borderId="2" xfId="1" applyNumberFormat="1" applyFont="1" applyFill="1" applyAlignment="1">
      <alignment horizontal="center" vertical="center" wrapText="1"/>
    </xf>
    <xf numFmtId="1" fontId="12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indent="2"/>
    </xf>
    <xf numFmtId="0" fontId="10" fillId="0" borderId="4" xfId="1" applyFont="1" applyFill="1" applyBorder="1" applyAlignment="1">
      <alignment horizontal="left" vertical="center" wrapText="1" indent="2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inden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1" fontId="9" fillId="0" borderId="1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 indent="1"/>
    </xf>
    <xf numFmtId="49" fontId="10" fillId="0" borderId="1" xfId="4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left" vertical="center" wrapText="1" indent="2"/>
    </xf>
    <xf numFmtId="165" fontId="6" fillId="0" borderId="2" xfId="1" applyNumberFormat="1" applyFont="1" applyFill="1" applyAlignment="1">
      <alignment horizontal="right" vertical="center" wrapText="1"/>
    </xf>
    <xf numFmtId="165" fontId="18" fillId="0" borderId="2" xfId="1" applyNumberFormat="1" applyFont="1" applyFill="1" applyAlignment="1">
      <alignment vertical="center"/>
    </xf>
    <xf numFmtId="165" fontId="6" fillId="0" borderId="2" xfId="1" applyNumberFormat="1" applyFont="1" applyFill="1" applyAlignment="1">
      <alignment vertical="center"/>
    </xf>
    <xf numFmtId="165" fontId="19" fillId="0" borderId="2" xfId="1" applyNumberFormat="1" applyFont="1" applyFill="1" applyAlignment="1">
      <alignment vertical="center"/>
    </xf>
    <xf numFmtId="165" fontId="6" fillId="0" borderId="2" xfId="1" applyNumberFormat="1" applyFont="1" applyFill="1" applyAlignment="1">
      <alignment horizontal="center" vertical="center"/>
    </xf>
    <xf numFmtId="165" fontId="19" fillId="0" borderId="2" xfId="1" applyNumberFormat="1" applyFont="1" applyFill="1" applyAlignment="1">
      <alignment horizontal="center" vertical="center" wrapText="1"/>
    </xf>
    <xf numFmtId="165" fontId="18" fillId="2" borderId="1" xfId="1" applyNumberFormat="1" applyFont="1" applyFill="1" applyBorder="1" applyAlignment="1">
      <alignment horizontal="center" vertical="center" wrapText="1"/>
    </xf>
    <xf numFmtId="165" fontId="18" fillId="0" borderId="1" xfId="1" applyNumberFormat="1" applyFont="1" applyFill="1" applyBorder="1" applyAlignment="1">
      <alignment horizontal="center" vertical="center" wrapText="1"/>
    </xf>
    <xf numFmtId="165" fontId="18" fillId="0" borderId="2" xfId="1" applyNumberFormat="1" applyFont="1" applyFill="1" applyAlignment="1" applyProtection="1">
      <alignment vertical="center"/>
      <protection locked="0"/>
    </xf>
    <xf numFmtId="165" fontId="20" fillId="0" borderId="2" xfId="1" applyNumberFormat="1" applyFont="1" applyFill="1" applyAlignment="1">
      <alignment vertical="center"/>
    </xf>
    <xf numFmtId="166" fontId="8" fillId="0" borderId="1" xfId="2" applyNumberFormat="1" applyFont="1" applyFill="1" applyBorder="1" applyAlignment="1" applyProtection="1">
      <alignment horizontal="center" vertical="center"/>
    </xf>
    <xf numFmtId="166" fontId="9" fillId="0" borderId="1" xfId="2" applyNumberFormat="1" applyFont="1" applyFill="1" applyBorder="1" applyAlignment="1" applyProtection="1">
      <alignment horizontal="center" vertical="center"/>
    </xf>
    <xf numFmtId="166" fontId="10" fillId="0" borderId="1" xfId="2" applyNumberFormat="1" applyFont="1" applyFill="1" applyBorder="1" applyAlignment="1" applyProtection="1">
      <alignment horizontal="center" vertical="center"/>
    </xf>
    <xf numFmtId="166" fontId="10" fillId="4" borderId="1" xfId="2" applyNumberFormat="1" applyFont="1" applyFill="1" applyBorder="1" applyAlignment="1" applyProtection="1">
      <alignment horizontal="center" vertical="center"/>
    </xf>
    <xf numFmtId="166" fontId="9" fillId="0" borderId="1" xfId="2" applyNumberFormat="1" applyFont="1" applyFill="1" applyBorder="1" applyAlignment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 wrapText="1"/>
    </xf>
    <xf numFmtId="166" fontId="10" fillId="3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2" borderId="1" xfId="1" applyNumberFormat="1" applyFont="1" applyFill="1" applyBorder="1" applyAlignment="1">
      <alignment horizontal="center" vertical="center" wrapText="1"/>
    </xf>
    <xf numFmtId="166" fontId="10" fillId="4" borderId="1" xfId="1" applyNumberFormat="1" applyFont="1" applyFill="1" applyBorder="1" applyAlignment="1">
      <alignment horizontal="center" vertical="center" wrapText="1"/>
    </xf>
    <xf numFmtId="166" fontId="10" fillId="0" borderId="3" xfId="2" applyNumberFormat="1" applyFont="1" applyFill="1" applyBorder="1" applyAlignment="1" applyProtection="1">
      <alignment horizontal="center" vertical="center"/>
    </xf>
    <xf numFmtId="165" fontId="6" fillId="0" borderId="2" xfId="1" applyNumberFormat="1" applyFont="1" applyFill="1" applyAlignment="1">
      <alignment horizontal="left" vertical="center" wrapText="1"/>
    </xf>
    <xf numFmtId="0" fontId="8" fillId="0" borderId="2" xfId="1" applyFont="1" applyFill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165" fontId="9" fillId="0" borderId="2" xfId="1" applyNumberFormat="1" applyFont="1" applyFill="1" applyAlignment="1">
      <alignment horizontal="right" vertical="center" wrapText="1"/>
    </xf>
  </cellXfs>
  <cellStyles count="18">
    <cellStyle name="Гиперссылка 2" xfId="16"/>
    <cellStyle name="Обычный" xfId="0" builtinId="0"/>
    <cellStyle name="Обычный 2" xfId="3"/>
    <cellStyle name="Обычный 2 2" xfId="4"/>
    <cellStyle name="Обычный 2 3" xfId="8"/>
    <cellStyle name="Обычный 3" xfId="7"/>
    <cellStyle name="Обычный 3 2" xfId="11"/>
    <cellStyle name="Обычный 3 3" xfId="15"/>
    <cellStyle name="Обычный 3 4" xfId="17"/>
    <cellStyle name="Обычный 4" xfId="5"/>
    <cellStyle name="Обычный 4 2" xfId="10"/>
    <cellStyle name="Обычный 5" xfId="6"/>
    <cellStyle name="Обычный 5 2" xfId="14"/>
    <cellStyle name="Обычный 575 2 3 6 5" xfId="9"/>
    <cellStyle name="Обычный 575 2 3 6 5 2" xfId="12"/>
    <cellStyle name="Обычный_Прил 1_Доходы" xfId="1"/>
    <cellStyle name="Финансовый 2" xfId="2"/>
    <cellStyle name="Финансовый 3" xfId="13"/>
  </cellStyles>
  <dxfs count="0"/>
  <tableStyles count="0" defaultTableStyle="TableStyleMedium2" defaultPivotStyle="PivotStyleLight16"/>
  <colors>
    <mruColors>
      <color rgb="FFFE9A9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6"/>
  <sheetViews>
    <sheetView tabSelected="1" topLeftCell="B245" zoomScaleNormal="100" zoomScaleSheetLayoutView="100" workbookViewId="0">
      <selection activeCell="E273" sqref="E273"/>
    </sheetView>
  </sheetViews>
  <sheetFormatPr defaultColWidth="9.109375" defaultRowHeight="5.7" customHeight="1" x14ac:dyDescent="0.3"/>
  <cols>
    <col min="1" max="1" width="20.5546875" style="1" customWidth="1"/>
    <col min="2" max="2" width="76.5546875" style="1" customWidth="1"/>
    <col min="3" max="5" width="19.88671875" style="32" customWidth="1"/>
    <col min="6" max="6" width="9.109375" style="3"/>
    <col min="7" max="7" width="16.5546875" style="55" customWidth="1"/>
    <col min="8" max="8" width="12.44140625" style="3" customWidth="1"/>
    <col min="9" max="9" width="11.6640625" style="3" customWidth="1"/>
    <col min="10" max="16384" width="9.109375" style="3"/>
  </cols>
  <sheetData>
    <row r="1" spans="1:7" ht="116.25" customHeight="1" x14ac:dyDescent="0.3">
      <c r="C1" s="74" t="s">
        <v>419</v>
      </c>
      <c r="D1" s="74"/>
      <c r="E1" s="74"/>
    </row>
    <row r="2" spans="1:7" ht="15" customHeight="1" x14ac:dyDescent="0.3">
      <c r="C2" s="53"/>
      <c r="D2" s="53"/>
      <c r="E2" s="53"/>
    </row>
    <row r="3" spans="1:7" ht="94.5" customHeight="1" x14ac:dyDescent="0.3">
      <c r="C3" s="74" t="s">
        <v>420</v>
      </c>
      <c r="D3" s="74"/>
      <c r="E3" s="74"/>
    </row>
    <row r="4" spans="1:7" ht="18" customHeight="1" x14ac:dyDescent="0.3"/>
    <row r="5" spans="1:7" ht="32.25" customHeight="1" x14ac:dyDescent="0.3">
      <c r="A5" s="75" t="s">
        <v>349</v>
      </c>
      <c r="B5" s="75"/>
      <c r="C5" s="75"/>
      <c r="D5" s="75"/>
      <c r="E5" s="75"/>
    </row>
    <row r="6" spans="1:7" ht="12.75" customHeight="1" x14ac:dyDescent="0.3">
      <c r="A6" s="50"/>
      <c r="B6" s="50"/>
      <c r="C6" s="33"/>
      <c r="D6" s="33"/>
      <c r="E6" s="33"/>
    </row>
    <row r="7" spans="1:7" s="6" customFormat="1" ht="30" hidden="1" customHeight="1" x14ac:dyDescent="0.3">
      <c r="A7" s="30"/>
      <c r="B7" s="30"/>
      <c r="C7" s="80" t="s">
        <v>348</v>
      </c>
      <c r="D7" s="80"/>
      <c r="E7" s="80"/>
      <c r="G7" s="56"/>
    </row>
    <row r="8" spans="1:7" s="2" customFormat="1" ht="30.75" customHeight="1" x14ac:dyDescent="0.3">
      <c r="A8" s="76" t="s">
        <v>232</v>
      </c>
      <c r="B8" s="76" t="s">
        <v>231</v>
      </c>
      <c r="C8" s="77" t="s">
        <v>350</v>
      </c>
      <c r="D8" s="79" t="s">
        <v>233</v>
      </c>
      <c r="E8" s="79"/>
      <c r="G8" s="57"/>
    </row>
    <row r="9" spans="1:7" s="50" customFormat="1" ht="30.75" customHeight="1" x14ac:dyDescent="0.3">
      <c r="A9" s="76"/>
      <c r="B9" s="76"/>
      <c r="C9" s="78"/>
      <c r="D9" s="51" t="s">
        <v>280</v>
      </c>
      <c r="E9" s="51" t="s">
        <v>351</v>
      </c>
      <c r="G9" s="58"/>
    </row>
    <row r="10" spans="1:7" s="6" customFormat="1" ht="35.25" customHeight="1" x14ac:dyDescent="0.3">
      <c r="A10" s="19" t="s">
        <v>230</v>
      </c>
      <c r="B10" s="5" t="s">
        <v>229</v>
      </c>
      <c r="C10" s="63">
        <f t="shared" ref="C10:E10" si="0">C11+C20+C26+C37+C42+C49+C50+C70+C77+C105+C114+C115</f>
        <v>5858337.554299999</v>
      </c>
      <c r="D10" s="63">
        <f t="shared" si="0"/>
        <v>5366852.4136100002</v>
      </c>
      <c r="E10" s="63">
        <f t="shared" si="0"/>
        <v>5454967.0136099998</v>
      </c>
      <c r="G10" s="62">
        <f>G12+G89+G27</f>
        <v>626554.45762999996</v>
      </c>
    </row>
    <row r="11" spans="1:7" s="6" customFormat="1" ht="33" customHeight="1" x14ac:dyDescent="0.3">
      <c r="A11" s="4" t="s">
        <v>228</v>
      </c>
      <c r="B11" s="7" t="s">
        <v>227</v>
      </c>
      <c r="C11" s="63">
        <f t="shared" ref="C11:E11" si="1">C12</f>
        <v>3858203.8999999994</v>
      </c>
      <c r="D11" s="63">
        <f t="shared" si="1"/>
        <v>3062034.7</v>
      </c>
      <c r="E11" s="63">
        <f t="shared" si="1"/>
        <v>2969891.1</v>
      </c>
      <c r="G11" s="56"/>
    </row>
    <row r="12" spans="1:7" ht="33" customHeight="1" x14ac:dyDescent="0.3">
      <c r="A12" s="8" t="s">
        <v>226</v>
      </c>
      <c r="B12" s="9" t="s">
        <v>225</v>
      </c>
      <c r="C12" s="64">
        <f>SUM(C13:C19)</f>
        <v>3858203.8999999994</v>
      </c>
      <c r="D12" s="64">
        <f>SUM(D13:D19)</f>
        <v>3062034.7</v>
      </c>
      <c r="E12" s="64">
        <f>SUM(E13:E19)</f>
        <v>2969891.1</v>
      </c>
      <c r="G12" s="55">
        <v>352000</v>
      </c>
    </row>
    <row r="13" spans="1:7" s="12" customFormat="1" ht="80.25" hidden="1" customHeight="1" x14ac:dyDescent="0.3">
      <c r="A13" s="10" t="s">
        <v>224</v>
      </c>
      <c r="B13" s="11" t="s">
        <v>223</v>
      </c>
      <c r="C13" s="65">
        <v>3334099.3000000003</v>
      </c>
      <c r="D13" s="65">
        <v>2701624.7</v>
      </c>
      <c r="E13" s="65">
        <v>2634491.1</v>
      </c>
      <c r="G13" s="54"/>
    </row>
    <row r="14" spans="1:7" s="12" customFormat="1" ht="110.25" hidden="1" customHeight="1" x14ac:dyDescent="0.3">
      <c r="A14" s="10" t="s">
        <v>222</v>
      </c>
      <c r="B14" s="11" t="s">
        <v>221</v>
      </c>
      <c r="C14" s="65">
        <v>632.79999999999995</v>
      </c>
      <c r="D14" s="65">
        <v>410</v>
      </c>
      <c r="E14" s="65">
        <v>400</v>
      </c>
      <c r="G14" s="54"/>
    </row>
    <row r="15" spans="1:7" s="12" customFormat="1" ht="52.5" hidden="1" customHeight="1" x14ac:dyDescent="0.3">
      <c r="A15" s="10" t="s">
        <v>220</v>
      </c>
      <c r="B15" s="11" t="s">
        <v>219</v>
      </c>
      <c r="C15" s="65">
        <v>29697.3</v>
      </c>
      <c r="D15" s="65">
        <v>20000</v>
      </c>
      <c r="E15" s="65">
        <v>20000</v>
      </c>
      <c r="G15" s="54"/>
    </row>
    <row r="16" spans="1:7" s="12" customFormat="1" ht="92.25" hidden="1" customHeight="1" x14ac:dyDescent="0.3">
      <c r="A16" s="10" t="s">
        <v>218</v>
      </c>
      <c r="B16" s="11" t="s">
        <v>217</v>
      </c>
      <c r="C16" s="65">
        <v>73753</v>
      </c>
      <c r="D16" s="65">
        <v>40000</v>
      </c>
      <c r="E16" s="65">
        <v>35000</v>
      </c>
      <c r="G16" s="54"/>
    </row>
    <row r="17" spans="1:7" s="12" customFormat="1" ht="51.75" hidden="1" customHeight="1" x14ac:dyDescent="0.3">
      <c r="A17" s="10" t="s">
        <v>235</v>
      </c>
      <c r="B17" s="11" t="s">
        <v>234</v>
      </c>
      <c r="C17" s="65">
        <v>150041.29999999999</v>
      </c>
      <c r="D17" s="65">
        <v>110000</v>
      </c>
      <c r="E17" s="65">
        <v>100000</v>
      </c>
      <c r="G17" s="54"/>
    </row>
    <row r="18" spans="1:7" s="12" customFormat="1" ht="51.75" hidden="1" customHeight="1" x14ac:dyDescent="0.3">
      <c r="A18" s="10" t="s">
        <v>335</v>
      </c>
      <c r="B18" s="11" t="s">
        <v>336</v>
      </c>
      <c r="C18" s="65">
        <v>54905.8</v>
      </c>
      <c r="D18" s="65">
        <v>40000</v>
      </c>
      <c r="E18" s="65">
        <v>40000</v>
      </c>
      <c r="G18" s="54"/>
    </row>
    <row r="19" spans="1:7" s="12" customFormat="1" ht="51.75" hidden="1" customHeight="1" x14ac:dyDescent="0.3">
      <c r="A19" s="10" t="s">
        <v>337</v>
      </c>
      <c r="B19" s="11" t="s">
        <v>338</v>
      </c>
      <c r="C19" s="65">
        <v>215074.4</v>
      </c>
      <c r="D19" s="65">
        <v>150000</v>
      </c>
      <c r="E19" s="65">
        <v>140000</v>
      </c>
      <c r="G19" s="54"/>
    </row>
    <row r="20" spans="1:7" s="6" customFormat="1" ht="36.75" customHeight="1" x14ac:dyDescent="0.3">
      <c r="A20" s="13" t="s">
        <v>216</v>
      </c>
      <c r="B20" s="14" t="s">
        <v>215</v>
      </c>
      <c r="C20" s="63">
        <f t="shared" ref="C20:E20" si="2">C21</f>
        <v>122275</v>
      </c>
      <c r="D20" s="63">
        <f t="shared" si="2"/>
        <v>129859</v>
      </c>
      <c r="E20" s="63">
        <f t="shared" si="2"/>
        <v>135330</v>
      </c>
      <c r="G20" s="56"/>
    </row>
    <row r="21" spans="1:7" ht="36.75" customHeight="1" x14ac:dyDescent="0.3">
      <c r="A21" s="8" t="s">
        <v>214</v>
      </c>
      <c r="B21" s="9" t="s">
        <v>213</v>
      </c>
      <c r="C21" s="64">
        <f t="shared" ref="C21:E21" si="3">SUM(C22:C25)</f>
        <v>122275</v>
      </c>
      <c r="D21" s="64">
        <f t="shared" si="3"/>
        <v>129859</v>
      </c>
      <c r="E21" s="64">
        <f t="shared" si="3"/>
        <v>135330</v>
      </c>
    </row>
    <row r="22" spans="1:7" s="12" customFormat="1" ht="112.5" hidden="1" customHeight="1" x14ac:dyDescent="0.3">
      <c r="A22" s="10" t="s">
        <v>212</v>
      </c>
      <c r="B22" s="11" t="s">
        <v>211</v>
      </c>
      <c r="C22" s="65">
        <v>61036</v>
      </c>
      <c r="D22" s="65">
        <v>64681</v>
      </c>
      <c r="E22" s="65">
        <v>67270</v>
      </c>
      <c r="G22" s="54"/>
    </row>
    <row r="23" spans="1:7" s="12" customFormat="1" ht="126" hidden="1" customHeight="1" x14ac:dyDescent="0.3">
      <c r="A23" s="10" t="s">
        <v>210</v>
      </c>
      <c r="B23" s="11" t="s">
        <v>209</v>
      </c>
      <c r="C23" s="65">
        <v>345</v>
      </c>
      <c r="D23" s="65">
        <v>366</v>
      </c>
      <c r="E23" s="65">
        <v>380</v>
      </c>
      <c r="G23" s="54"/>
    </row>
    <row r="24" spans="1:7" s="12" customFormat="1" ht="124.5" hidden="1" customHeight="1" x14ac:dyDescent="0.3">
      <c r="A24" s="10" t="s">
        <v>208</v>
      </c>
      <c r="B24" s="11" t="s">
        <v>207</v>
      </c>
      <c r="C24" s="65">
        <v>67659</v>
      </c>
      <c r="D24" s="65">
        <v>71706</v>
      </c>
      <c r="E24" s="65">
        <v>74574</v>
      </c>
      <c r="G24" s="54"/>
    </row>
    <row r="25" spans="1:7" s="12" customFormat="1" ht="112.5" hidden="1" customHeight="1" x14ac:dyDescent="0.3">
      <c r="A25" s="10" t="s">
        <v>206</v>
      </c>
      <c r="B25" s="11" t="s">
        <v>205</v>
      </c>
      <c r="C25" s="65">
        <v>-6765</v>
      </c>
      <c r="D25" s="65">
        <v>-6894</v>
      </c>
      <c r="E25" s="65">
        <v>-6894</v>
      </c>
      <c r="G25" s="54"/>
    </row>
    <row r="26" spans="1:7" s="6" customFormat="1" ht="31.5" customHeight="1" x14ac:dyDescent="0.3">
      <c r="A26" s="4" t="s">
        <v>204</v>
      </c>
      <c r="B26" s="7" t="s">
        <v>203</v>
      </c>
      <c r="C26" s="63">
        <f>C27+C33+C34+C35+C36</f>
        <v>366102</v>
      </c>
      <c r="D26" s="63">
        <f t="shared" ref="D26:E26" si="4">D27+D33+D34+D35+D36</f>
        <v>536235</v>
      </c>
      <c r="E26" s="63">
        <f t="shared" si="4"/>
        <v>644834</v>
      </c>
      <c r="G26" s="56"/>
    </row>
    <row r="27" spans="1:7" ht="33.75" customHeight="1" x14ac:dyDescent="0.3">
      <c r="A27" s="8" t="s">
        <v>202</v>
      </c>
      <c r="B27" s="9" t="s">
        <v>201</v>
      </c>
      <c r="C27" s="64">
        <f t="shared" ref="C27:E27" si="5">SUM(C28:C32)</f>
        <v>304500</v>
      </c>
      <c r="D27" s="64">
        <f t="shared" si="5"/>
        <v>467115</v>
      </c>
      <c r="E27" s="64">
        <f t="shared" si="5"/>
        <v>569484</v>
      </c>
      <c r="G27" s="55">
        <f>SUM(G28:G30)</f>
        <v>78263</v>
      </c>
    </row>
    <row r="28" spans="1:7" s="12" customFormat="1" ht="35.25" hidden="1" customHeight="1" x14ac:dyDescent="0.3">
      <c r="A28" s="10" t="s">
        <v>200</v>
      </c>
      <c r="B28" s="11" t="s">
        <v>199</v>
      </c>
      <c r="C28" s="66">
        <v>246200</v>
      </c>
      <c r="D28" s="65">
        <v>402115</v>
      </c>
      <c r="E28" s="65">
        <v>499484</v>
      </c>
      <c r="G28" s="54">
        <f>320763-246200</f>
        <v>74563</v>
      </c>
    </row>
    <row r="29" spans="1:7" s="12" customFormat="1" ht="50.25" hidden="1" customHeight="1" x14ac:dyDescent="0.3">
      <c r="A29" s="10" t="s">
        <v>198</v>
      </c>
      <c r="B29" s="11" t="s">
        <v>197</v>
      </c>
      <c r="C29" s="65"/>
      <c r="D29" s="65"/>
      <c r="E29" s="65"/>
      <c r="G29" s="54"/>
    </row>
    <row r="30" spans="1:7" s="12" customFormat="1" ht="66.75" hidden="1" customHeight="1" x14ac:dyDescent="0.3">
      <c r="A30" s="10" t="s">
        <v>196</v>
      </c>
      <c r="B30" s="11" t="s">
        <v>195</v>
      </c>
      <c r="C30" s="66">
        <v>58300</v>
      </c>
      <c r="D30" s="65">
        <v>65000</v>
      </c>
      <c r="E30" s="65">
        <v>70000</v>
      </c>
      <c r="G30" s="54">
        <v>3700</v>
      </c>
    </row>
    <row r="31" spans="1:7" s="12" customFormat="1" ht="66.75" hidden="1" customHeight="1" x14ac:dyDescent="0.3">
      <c r="A31" s="10" t="s">
        <v>194</v>
      </c>
      <c r="B31" s="11" t="s">
        <v>193</v>
      </c>
      <c r="C31" s="65"/>
      <c r="D31" s="65"/>
      <c r="E31" s="65"/>
      <c r="G31" s="54"/>
    </row>
    <row r="32" spans="1:7" s="12" customFormat="1" ht="50.25" hidden="1" customHeight="1" x14ac:dyDescent="0.3">
      <c r="A32" s="10" t="s">
        <v>192</v>
      </c>
      <c r="B32" s="11" t="s">
        <v>191</v>
      </c>
      <c r="C32" s="65"/>
      <c r="D32" s="65"/>
      <c r="E32" s="65"/>
      <c r="G32" s="54"/>
    </row>
    <row r="33" spans="1:7" ht="36.75" hidden="1" customHeight="1" x14ac:dyDescent="0.3">
      <c r="A33" s="8" t="s">
        <v>190</v>
      </c>
      <c r="B33" s="9" t="s">
        <v>189</v>
      </c>
      <c r="C33" s="64"/>
      <c r="D33" s="64"/>
      <c r="E33" s="64"/>
    </row>
    <row r="34" spans="1:7" ht="27" hidden="1" customHeight="1" x14ac:dyDescent="0.3">
      <c r="A34" s="8" t="s">
        <v>188</v>
      </c>
      <c r="B34" s="9" t="s">
        <v>187</v>
      </c>
      <c r="C34" s="64"/>
      <c r="D34" s="64"/>
      <c r="E34" s="64"/>
    </row>
    <row r="35" spans="1:7" ht="33.75" customHeight="1" x14ac:dyDescent="0.3">
      <c r="A35" s="8" t="s">
        <v>186</v>
      </c>
      <c r="B35" s="9" t="s">
        <v>185</v>
      </c>
      <c r="C35" s="64">
        <v>59852</v>
      </c>
      <c r="D35" s="64">
        <v>67219</v>
      </c>
      <c r="E35" s="64">
        <v>73290</v>
      </c>
    </row>
    <row r="36" spans="1:7" ht="36" customHeight="1" x14ac:dyDescent="0.3">
      <c r="A36" s="39" t="s">
        <v>282</v>
      </c>
      <c r="B36" s="9" t="s">
        <v>281</v>
      </c>
      <c r="C36" s="64">
        <v>1750</v>
      </c>
      <c r="D36" s="64">
        <v>1901</v>
      </c>
      <c r="E36" s="64">
        <v>2060</v>
      </c>
    </row>
    <row r="37" spans="1:7" s="6" customFormat="1" ht="33.75" customHeight="1" x14ac:dyDescent="0.3">
      <c r="A37" s="4" t="s">
        <v>184</v>
      </c>
      <c r="B37" s="7" t="s">
        <v>183</v>
      </c>
      <c r="C37" s="63">
        <f t="shared" ref="C37:E37" si="6">SUM(C38:C39)</f>
        <v>782056</v>
      </c>
      <c r="D37" s="63">
        <f t="shared" si="6"/>
        <v>880774</v>
      </c>
      <c r="E37" s="63">
        <f t="shared" si="6"/>
        <v>924247.9</v>
      </c>
      <c r="G37" s="56"/>
    </row>
    <row r="38" spans="1:7" ht="35.25" customHeight="1" x14ac:dyDescent="0.3">
      <c r="A38" s="8" t="s">
        <v>182</v>
      </c>
      <c r="B38" s="9" t="s">
        <v>181</v>
      </c>
      <c r="C38" s="64">
        <v>127061</v>
      </c>
      <c r="D38" s="64">
        <v>146936</v>
      </c>
      <c r="E38" s="64">
        <v>169918</v>
      </c>
    </row>
    <row r="39" spans="1:7" ht="32.25" customHeight="1" x14ac:dyDescent="0.3">
      <c r="A39" s="8" t="s">
        <v>180</v>
      </c>
      <c r="B39" s="9" t="s">
        <v>179</v>
      </c>
      <c r="C39" s="64">
        <f t="shared" ref="C39:E39" si="7">C40+C41</f>
        <v>654995</v>
      </c>
      <c r="D39" s="64">
        <f t="shared" si="7"/>
        <v>733838</v>
      </c>
      <c r="E39" s="64">
        <f t="shared" si="7"/>
        <v>754329.9</v>
      </c>
    </row>
    <row r="40" spans="1:7" s="12" customFormat="1" ht="36" customHeight="1" x14ac:dyDescent="0.3">
      <c r="A40" s="34" t="s">
        <v>178</v>
      </c>
      <c r="B40" s="11" t="s">
        <v>177</v>
      </c>
      <c r="C40" s="65">
        <v>450110.5</v>
      </c>
      <c r="D40" s="65">
        <v>514611.6</v>
      </c>
      <c r="E40" s="65">
        <v>519757.7</v>
      </c>
      <c r="G40" s="54"/>
    </row>
    <row r="41" spans="1:7" s="12" customFormat="1" ht="36" customHeight="1" x14ac:dyDescent="0.3">
      <c r="A41" s="34" t="s">
        <v>176</v>
      </c>
      <c r="B41" s="11" t="s">
        <v>175</v>
      </c>
      <c r="C41" s="65">
        <v>204884.5</v>
      </c>
      <c r="D41" s="65">
        <v>219226.4</v>
      </c>
      <c r="E41" s="65">
        <v>234572.2</v>
      </c>
      <c r="G41" s="54"/>
    </row>
    <row r="42" spans="1:7" s="6" customFormat="1" ht="30.75" customHeight="1" x14ac:dyDescent="0.3">
      <c r="A42" s="4" t="s">
        <v>174</v>
      </c>
      <c r="B42" s="7" t="s">
        <v>173</v>
      </c>
      <c r="C42" s="63">
        <f>C43+C47+C48</f>
        <v>20000</v>
      </c>
      <c r="D42" s="63">
        <f t="shared" ref="D42:E42" si="8">D43+D47+D48</f>
        <v>25000</v>
      </c>
      <c r="E42" s="63">
        <f t="shared" si="8"/>
        <v>30000</v>
      </c>
      <c r="G42" s="56"/>
    </row>
    <row r="43" spans="1:7" ht="48" customHeight="1" x14ac:dyDescent="0.3">
      <c r="A43" s="8" t="s">
        <v>172</v>
      </c>
      <c r="B43" s="9" t="s">
        <v>171</v>
      </c>
      <c r="C43" s="64">
        <f>SUM(C44:C46)</f>
        <v>20000</v>
      </c>
      <c r="D43" s="64">
        <f t="shared" ref="D43:E43" si="9">SUM(D44:D46)</f>
        <v>25000</v>
      </c>
      <c r="E43" s="64">
        <f t="shared" si="9"/>
        <v>30000</v>
      </c>
    </row>
    <row r="44" spans="1:7" s="12" customFormat="1" ht="68.25" hidden="1" customHeight="1" x14ac:dyDescent="0.3">
      <c r="A44" s="40" t="s">
        <v>286</v>
      </c>
      <c r="B44" s="11" t="s">
        <v>283</v>
      </c>
      <c r="C44" s="65">
        <v>20000</v>
      </c>
      <c r="D44" s="65">
        <v>25000</v>
      </c>
      <c r="E44" s="65">
        <v>30000</v>
      </c>
      <c r="G44" s="54"/>
    </row>
    <row r="45" spans="1:7" s="12" customFormat="1" ht="81" hidden="1" customHeight="1" x14ac:dyDescent="0.3">
      <c r="A45" s="40" t="s">
        <v>287</v>
      </c>
      <c r="B45" s="11" t="s">
        <v>284</v>
      </c>
      <c r="C45" s="65"/>
      <c r="D45" s="65"/>
      <c r="E45" s="65"/>
      <c r="G45" s="54"/>
    </row>
    <row r="46" spans="1:7" s="12" customFormat="1" ht="50.25" hidden="1" customHeight="1" x14ac:dyDescent="0.3">
      <c r="A46" s="40" t="s">
        <v>288</v>
      </c>
      <c r="B46" s="11" t="s">
        <v>285</v>
      </c>
      <c r="C46" s="65"/>
      <c r="D46" s="65"/>
      <c r="E46" s="65"/>
      <c r="G46" s="54"/>
    </row>
    <row r="47" spans="1:7" ht="38.25" hidden="1" customHeight="1" x14ac:dyDescent="0.3">
      <c r="A47" s="8" t="s">
        <v>170</v>
      </c>
      <c r="B47" s="9" t="s">
        <v>169</v>
      </c>
      <c r="C47" s="64"/>
      <c r="D47" s="64"/>
      <c r="E47" s="64"/>
    </row>
    <row r="48" spans="1:7" ht="79.5" hidden="1" customHeight="1" x14ac:dyDescent="0.3">
      <c r="A48" s="8" t="s">
        <v>168</v>
      </c>
      <c r="B48" s="9" t="s">
        <v>167</v>
      </c>
      <c r="C48" s="64"/>
      <c r="D48" s="64"/>
      <c r="E48" s="64"/>
    </row>
    <row r="49" spans="1:7" s="6" customFormat="1" ht="32.25" hidden="1" customHeight="1" x14ac:dyDescent="0.3">
      <c r="A49" s="4" t="s">
        <v>166</v>
      </c>
      <c r="B49" s="7" t="s">
        <v>165</v>
      </c>
      <c r="C49" s="63">
        <v>0</v>
      </c>
      <c r="D49" s="63">
        <v>0</v>
      </c>
      <c r="E49" s="63">
        <v>0</v>
      </c>
      <c r="G49" s="56"/>
    </row>
    <row r="50" spans="1:7" s="6" customFormat="1" ht="33" customHeight="1" x14ac:dyDescent="0.3">
      <c r="A50" s="4" t="s">
        <v>164</v>
      </c>
      <c r="B50" s="7" t="s">
        <v>163</v>
      </c>
      <c r="C50" s="63">
        <f t="shared" ref="C50:E50" si="10">C51+C62+C63+C67</f>
        <v>209012.32556</v>
      </c>
      <c r="D50" s="63">
        <f t="shared" si="10"/>
        <v>213879.82556</v>
      </c>
      <c r="E50" s="63">
        <f t="shared" si="10"/>
        <v>214312.72555999999</v>
      </c>
      <c r="G50" s="56"/>
    </row>
    <row r="51" spans="1:7" ht="78.75" customHeight="1" x14ac:dyDescent="0.3">
      <c r="A51" s="8" t="s">
        <v>162</v>
      </c>
      <c r="B51" s="15" t="s">
        <v>161</v>
      </c>
      <c r="C51" s="64">
        <f t="shared" ref="C51:E51" si="11">C52+C53+C56+C60+C61</f>
        <v>173021.09490999999</v>
      </c>
      <c r="D51" s="64">
        <f t="shared" si="11"/>
        <v>177388.59490999999</v>
      </c>
      <c r="E51" s="64">
        <f t="shared" si="11"/>
        <v>177821.49490999998</v>
      </c>
    </row>
    <row r="52" spans="1:7" ht="79.5" customHeight="1" x14ac:dyDescent="0.3">
      <c r="A52" s="8" t="s">
        <v>160</v>
      </c>
      <c r="B52" s="16" t="s">
        <v>159</v>
      </c>
      <c r="C52" s="64">
        <v>162031.4</v>
      </c>
      <c r="D52" s="64">
        <v>166398.9</v>
      </c>
      <c r="E52" s="64">
        <v>166831.79999999999</v>
      </c>
    </row>
    <row r="53" spans="1:7" ht="79.5" customHeight="1" x14ac:dyDescent="0.3">
      <c r="A53" s="8" t="s">
        <v>158</v>
      </c>
      <c r="B53" s="16" t="s">
        <v>157</v>
      </c>
      <c r="C53" s="64">
        <f>SUM(C54:C55)</f>
        <v>6344.8</v>
      </c>
      <c r="D53" s="64">
        <f t="shared" ref="D53:E53" si="12">SUM(D54:D55)</f>
        <v>6344.8</v>
      </c>
      <c r="E53" s="64">
        <f t="shared" si="12"/>
        <v>6344.8</v>
      </c>
    </row>
    <row r="54" spans="1:7" s="12" customFormat="1" ht="83.25" hidden="1" customHeight="1" x14ac:dyDescent="0.3">
      <c r="A54" s="40" t="s">
        <v>290</v>
      </c>
      <c r="B54" s="18" t="s">
        <v>157</v>
      </c>
      <c r="C54" s="65">
        <v>6344.8</v>
      </c>
      <c r="D54" s="65">
        <v>6344.8</v>
      </c>
      <c r="E54" s="65">
        <v>6344.8</v>
      </c>
      <c r="G54" s="54"/>
    </row>
    <row r="55" spans="1:7" s="12" customFormat="1" ht="96" hidden="1" customHeight="1" x14ac:dyDescent="0.3">
      <c r="A55" s="40" t="s">
        <v>291</v>
      </c>
      <c r="B55" s="18" t="s">
        <v>289</v>
      </c>
      <c r="C55" s="65"/>
      <c r="D55" s="65"/>
      <c r="E55" s="65"/>
      <c r="G55" s="54"/>
    </row>
    <row r="56" spans="1:7" ht="60.75" customHeight="1" x14ac:dyDescent="0.3">
      <c r="A56" s="8" t="s">
        <v>156</v>
      </c>
      <c r="B56" s="16" t="s">
        <v>155</v>
      </c>
      <c r="C56" s="64">
        <f>SUM(C57:C59)</f>
        <v>1784.39491</v>
      </c>
      <c r="D56" s="64">
        <f t="shared" ref="D56:E56" si="13">SUM(D57:D59)</f>
        <v>1784.39491</v>
      </c>
      <c r="E56" s="64">
        <f t="shared" si="13"/>
        <v>1784.39491</v>
      </c>
    </row>
    <row r="57" spans="1:7" ht="72" hidden="1" customHeight="1" x14ac:dyDescent="0.3">
      <c r="A57" s="40" t="s">
        <v>352</v>
      </c>
      <c r="B57" s="18" t="s">
        <v>155</v>
      </c>
      <c r="C57" s="64">
        <v>1274.40653</v>
      </c>
      <c r="D57" s="64">
        <v>1274.40653</v>
      </c>
      <c r="E57" s="64">
        <v>1274.40653</v>
      </c>
    </row>
    <row r="58" spans="1:7" ht="72" hidden="1" customHeight="1" x14ac:dyDescent="0.3">
      <c r="A58" s="40" t="s">
        <v>353</v>
      </c>
      <c r="B58" s="18" t="s">
        <v>155</v>
      </c>
      <c r="C58" s="64">
        <v>509.98838000000001</v>
      </c>
      <c r="D58" s="64">
        <v>509.98838000000001</v>
      </c>
      <c r="E58" s="64">
        <v>509.98838000000001</v>
      </c>
    </row>
    <row r="59" spans="1:7" ht="81.75" hidden="1" customHeight="1" x14ac:dyDescent="0.3">
      <c r="A59" s="40" t="s">
        <v>354</v>
      </c>
      <c r="B59" s="18" t="s">
        <v>155</v>
      </c>
      <c r="C59" s="64"/>
      <c r="D59" s="64"/>
      <c r="E59" s="64"/>
    </row>
    <row r="60" spans="1:7" ht="33" customHeight="1" x14ac:dyDescent="0.3">
      <c r="A60" s="17" t="s">
        <v>154</v>
      </c>
      <c r="B60" s="16" t="s">
        <v>153</v>
      </c>
      <c r="C60" s="64">
        <v>2860.5</v>
      </c>
      <c r="D60" s="64">
        <v>2860.5</v>
      </c>
      <c r="E60" s="64">
        <v>2860.5</v>
      </c>
    </row>
    <row r="61" spans="1:7" ht="112.5" hidden="1" customHeight="1" x14ac:dyDescent="0.3">
      <c r="A61" s="17" t="s">
        <v>152</v>
      </c>
      <c r="B61" s="16" t="s">
        <v>151</v>
      </c>
      <c r="C61" s="64"/>
      <c r="D61" s="64"/>
      <c r="E61" s="64"/>
    </row>
    <row r="62" spans="1:7" ht="54" hidden="1" customHeight="1" x14ac:dyDescent="0.3">
      <c r="A62" s="8" t="s">
        <v>150</v>
      </c>
      <c r="B62" s="9" t="s">
        <v>149</v>
      </c>
      <c r="C62" s="64"/>
      <c r="D62" s="64"/>
      <c r="E62" s="64"/>
    </row>
    <row r="63" spans="1:7" ht="76.5" customHeight="1" x14ac:dyDescent="0.3">
      <c r="A63" s="8" t="s">
        <v>147</v>
      </c>
      <c r="B63" s="9" t="s">
        <v>148</v>
      </c>
      <c r="C63" s="64">
        <f t="shared" ref="C63:E63" si="14">SUM(C64:C65)</f>
        <v>21500</v>
      </c>
      <c r="D63" s="64">
        <f t="shared" si="14"/>
        <v>22000</v>
      </c>
      <c r="E63" s="64">
        <f t="shared" si="14"/>
        <v>22000</v>
      </c>
    </row>
    <row r="64" spans="1:7" s="12" customFormat="1" ht="36" hidden="1" customHeight="1" x14ac:dyDescent="0.3">
      <c r="A64" s="34" t="s">
        <v>276</v>
      </c>
      <c r="B64" s="11" t="s">
        <v>146</v>
      </c>
      <c r="C64" s="65">
        <v>21500</v>
      </c>
      <c r="D64" s="65">
        <v>22000</v>
      </c>
      <c r="E64" s="65">
        <v>22000</v>
      </c>
      <c r="G64" s="54"/>
    </row>
    <row r="65" spans="1:7" s="12" customFormat="1" ht="66" hidden="1" customHeight="1" x14ac:dyDescent="0.3">
      <c r="A65" s="34" t="s">
        <v>145</v>
      </c>
      <c r="B65" s="11" t="s">
        <v>144</v>
      </c>
      <c r="C65" s="65"/>
      <c r="D65" s="65"/>
      <c r="E65" s="65"/>
      <c r="G65" s="54"/>
    </row>
    <row r="66" spans="1:7" s="12" customFormat="1" ht="66.75" hidden="1" customHeight="1" x14ac:dyDescent="0.3">
      <c r="A66" s="34" t="s">
        <v>277</v>
      </c>
      <c r="B66" s="11" t="s">
        <v>278</v>
      </c>
      <c r="C66" s="65"/>
      <c r="D66" s="65"/>
      <c r="E66" s="65"/>
      <c r="G66" s="54"/>
    </row>
    <row r="67" spans="1:7" ht="92.25" customHeight="1" x14ac:dyDescent="0.3">
      <c r="A67" s="8" t="s">
        <v>143</v>
      </c>
      <c r="B67" s="9" t="s">
        <v>142</v>
      </c>
      <c r="C67" s="64">
        <f t="shared" ref="C67:E67" si="15">SUM(C68:C69)</f>
        <v>14491.23065</v>
      </c>
      <c r="D67" s="64">
        <f t="shared" si="15"/>
        <v>14491.23065</v>
      </c>
      <c r="E67" s="64">
        <f t="shared" si="15"/>
        <v>14491.23065</v>
      </c>
    </row>
    <row r="68" spans="1:7" s="12" customFormat="1" ht="48" customHeight="1" x14ac:dyDescent="0.3">
      <c r="A68" s="34" t="s">
        <v>141</v>
      </c>
      <c r="B68" s="11" t="s">
        <v>140</v>
      </c>
      <c r="C68" s="65">
        <v>12951.43065</v>
      </c>
      <c r="D68" s="65">
        <v>12951.43065</v>
      </c>
      <c r="E68" s="65">
        <v>12951.43065</v>
      </c>
      <c r="G68" s="54"/>
    </row>
    <row r="69" spans="1:7" s="12" customFormat="1" ht="46.5" customHeight="1" x14ac:dyDescent="0.3">
      <c r="A69" s="34" t="s">
        <v>139</v>
      </c>
      <c r="B69" s="11" t="s">
        <v>138</v>
      </c>
      <c r="C69" s="65">
        <v>1539.8</v>
      </c>
      <c r="D69" s="65">
        <v>1539.8</v>
      </c>
      <c r="E69" s="65">
        <v>1539.8</v>
      </c>
      <c r="G69" s="54"/>
    </row>
    <row r="70" spans="1:7" s="6" customFormat="1" ht="33.75" customHeight="1" x14ac:dyDescent="0.3">
      <c r="A70" s="4" t="s">
        <v>137</v>
      </c>
      <c r="B70" s="7" t="s">
        <v>136</v>
      </c>
      <c r="C70" s="63">
        <f t="shared" ref="C70:E70" si="16">C71</f>
        <v>2092.2735300000004</v>
      </c>
      <c r="D70" s="63">
        <f t="shared" si="16"/>
        <v>2092.2735300000004</v>
      </c>
      <c r="E70" s="63">
        <f t="shared" si="16"/>
        <v>2092.2735300000004</v>
      </c>
      <c r="G70" s="56"/>
    </row>
    <row r="71" spans="1:7" ht="36.75" customHeight="1" x14ac:dyDescent="0.3">
      <c r="A71" s="8" t="s">
        <v>135</v>
      </c>
      <c r="B71" s="9" t="s">
        <v>134</v>
      </c>
      <c r="C71" s="64">
        <f t="shared" ref="C71:E71" si="17">SUM(C72:C75)</f>
        <v>2092.2735300000004</v>
      </c>
      <c r="D71" s="64">
        <f t="shared" si="17"/>
        <v>2092.2735300000004</v>
      </c>
      <c r="E71" s="64">
        <f t="shared" si="17"/>
        <v>2092.2735300000004</v>
      </c>
    </row>
    <row r="72" spans="1:7" s="12" customFormat="1" ht="32.25" hidden="1" customHeight="1" x14ac:dyDescent="0.3">
      <c r="A72" s="10" t="s">
        <v>133</v>
      </c>
      <c r="B72" s="11" t="s">
        <v>132</v>
      </c>
      <c r="C72" s="65">
        <v>717.52021000000002</v>
      </c>
      <c r="D72" s="65">
        <v>717.52021000000002</v>
      </c>
      <c r="E72" s="65">
        <v>717.52021000000002</v>
      </c>
      <c r="G72" s="54"/>
    </row>
    <row r="73" spans="1:7" s="12" customFormat="1" ht="32.25" hidden="1" customHeight="1" x14ac:dyDescent="0.3">
      <c r="A73" s="10" t="s">
        <v>131</v>
      </c>
      <c r="B73" s="11" t="s">
        <v>130</v>
      </c>
      <c r="C73" s="65">
        <v>1344.69571</v>
      </c>
      <c r="D73" s="65">
        <v>1344.69571</v>
      </c>
      <c r="E73" s="65">
        <v>1344.69571</v>
      </c>
      <c r="G73" s="54"/>
    </row>
    <row r="74" spans="1:7" s="12" customFormat="1" ht="32.25" hidden="1" customHeight="1" x14ac:dyDescent="0.3">
      <c r="A74" s="10" t="s">
        <v>129</v>
      </c>
      <c r="B74" s="11" t="s">
        <v>128</v>
      </c>
      <c r="C74" s="65">
        <v>29.509049999999998</v>
      </c>
      <c r="D74" s="65">
        <v>29.509049999999998</v>
      </c>
      <c r="E74" s="65">
        <v>29.509049999999998</v>
      </c>
      <c r="G74" s="54"/>
    </row>
    <row r="75" spans="1:7" s="12" customFormat="1" ht="34.5" hidden="1" customHeight="1" x14ac:dyDescent="0.3">
      <c r="A75" s="10" t="s">
        <v>127</v>
      </c>
      <c r="B75" s="11" t="s">
        <v>126</v>
      </c>
      <c r="C75" s="65">
        <v>0.54856000000000005</v>
      </c>
      <c r="D75" s="65">
        <v>0.54856000000000005</v>
      </c>
      <c r="E75" s="65">
        <v>0.54856000000000005</v>
      </c>
      <c r="G75" s="54"/>
    </row>
    <row r="76" spans="1:7" s="12" customFormat="1" ht="24.75" hidden="1" customHeight="1" x14ac:dyDescent="0.3">
      <c r="A76" s="10" t="s">
        <v>240</v>
      </c>
      <c r="B76" s="11" t="s">
        <v>239</v>
      </c>
      <c r="C76" s="65"/>
      <c r="D76" s="65"/>
      <c r="E76" s="65"/>
      <c r="G76" s="54"/>
    </row>
    <row r="77" spans="1:7" s="6" customFormat="1" ht="36.75" customHeight="1" x14ac:dyDescent="0.3">
      <c r="A77" s="4" t="s">
        <v>125</v>
      </c>
      <c r="B77" s="7" t="s">
        <v>124</v>
      </c>
      <c r="C77" s="63">
        <f t="shared" ref="C77:E77" si="18">C78+C79+C86+C89</f>
        <v>200096.05520999999</v>
      </c>
      <c r="D77" s="63">
        <f t="shared" si="18"/>
        <v>200477.61452</v>
      </c>
      <c r="E77" s="63">
        <f t="shared" si="18"/>
        <v>201759.01452</v>
      </c>
      <c r="G77" s="56"/>
    </row>
    <row r="78" spans="1:7" ht="52.5" hidden="1" customHeight="1" x14ac:dyDescent="0.3">
      <c r="A78" s="8" t="s">
        <v>123</v>
      </c>
      <c r="B78" s="9" t="s">
        <v>122</v>
      </c>
      <c r="C78" s="64"/>
      <c r="D78" s="64"/>
      <c r="E78" s="64"/>
    </row>
    <row r="79" spans="1:7" ht="36" customHeight="1" x14ac:dyDescent="0.3">
      <c r="A79" s="8" t="s">
        <v>120</v>
      </c>
      <c r="B79" s="9" t="s">
        <v>121</v>
      </c>
      <c r="C79" s="64">
        <f>SUM(C80:C85)</f>
        <v>6568.0999999999995</v>
      </c>
      <c r="D79" s="64">
        <f t="shared" ref="D79:E79" si="19">SUM(D80:D85)</f>
        <v>6730.9</v>
      </c>
      <c r="E79" s="64">
        <f t="shared" si="19"/>
        <v>7784.78971</v>
      </c>
    </row>
    <row r="80" spans="1:7" s="12" customFormat="1" ht="39" hidden="1" customHeight="1" x14ac:dyDescent="0.3">
      <c r="A80" s="10" t="s">
        <v>293</v>
      </c>
      <c r="B80" s="11" t="s">
        <v>294</v>
      </c>
      <c r="C80" s="65"/>
      <c r="D80" s="65"/>
      <c r="E80" s="65"/>
      <c r="G80" s="54"/>
    </row>
    <row r="81" spans="1:7" s="12" customFormat="1" ht="63.75" hidden="1" customHeight="1" x14ac:dyDescent="0.3">
      <c r="A81" s="10" t="s">
        <v>295</v>
      </c>
      <c r="B81" s="11" t="s">
        <v>292</v>
      </c>
      <c r="C81" s="65">
        <v>2000</v>
      </c>
      <c r="D81" s="65">
        <v>2000</v>
      </c>
      <c r="E81" s="65">
        <v>2800</v>
      </c>
      <c r="G81" s="54"/>
    </row>
    <row r="82" spans="1:7" s="12" customFormat="1" ht="33" hidden="1" customHeight="1" x14ac:dyDescent="0.3">
      <c r="A82" s="10" t="s">
        <v>296</v>
      </c>
      <c r="B82" s="11" t="s">
        <v>297</v>
      </c>
      <c r="C82" s="65">
        <v>500</v>
      </c>
      <c r="D82" s="65">
        <v>500</v>
      </c>
      <c r="E82" s="65">
        <v>584.68970999999999</v>
      </c>
      <c r="G82" s="54"/>
    </row>
    <row r="83" spans="1:7" s="12" customFormat="1" ht="33" hidden="1" customHeight="1" x14ac:dyDescent="0.3">
      <c r="A83" s="10" t="s">
        <v>355</v>
      </c>
      <c r="B83" s="11" t="s">
        <v>294</v>
      </c>
      <c r="C83" s="65">
        <v>3836.2</v>
      </c>
      <c r="D83" s="65">
        <v>3989.7</v>
      </c>
      <c r="E83" s="65">
        <v>4149.3</v>
      </c>
      <c r="G83" s="54"/>
    </row>
    <row r="84" spans="1:7" s="12" customFormat="1" ht="33" hidden="1" customHeight="1" x14ac:dyDescent="0.3">
      <c r="A84" s="10" t="s">
        <v>356</v>
      </c>
      <c r="B84" s="11" t="s">
        <v>294</v>
      </c>
      <c r="C84" s="65">
        <v>231.9</v>
      </c>
      <c r="D84" s="65">
        <v>241.2</v>
      </c>
      <c r="E84" s="65">
        <v>250.8</v>
      </c>
      <c r="G84" s="54"/>
    </row>
    <row r="85" spans="1:7" s="12" customFormat="1" ht="33" hidden="1" customHeight="1" x14ac:dyDescent="0.3">
      <c r="A85" s="10" t="s">
        <v>357</v>
      </c>
      <c r="B85" s="11" t="s">
        <v>294</v>
      </c>
      <c r="C85" s="65"/>
      <c r="D85" s="65"/>
      <c r="E85" s="65"/>
      <c r="G85" s="54"/>
    </row>
    <row r="86" spans="1:7" ht="36" customHeight="1" x14ac:dyDescent="0.3">
      <c r="A86" s="8" t="s">
        <v>119</v>
      </c>
      <c r="B86" s="9" t="s">
        <v>118</v>
      </c>
      <c r="C86" s="64">
        <f>SUM(C87:C88)</f>
        <v>5468.9902099999999</v>
      </c>
      <c r="D86" s="64">
        <f>SUM(D87:D88)</f>
        <v>5687.7495199999994</v>
      </c>
      <c r="E86" s="64">
        <f>SUM(E87:E88)</f>
        <v>5915.2598099999996</v>
      </c>
    </row>
    <row r="87" spans="1:7" ht="51.75" hidden="1" customHeight="1" x14ac:dyDescent="0.3">
      <c r="A87" s="10" t="s">
        <v>358</v>
      </c>
      <c r="B87" s="11" t="s">
        <v>118</v>
      </c>
      <c r="C87" s="64">
        <v>3042.0898400000001</v>
      </c>
      <c r="D87" s="64">
        <v>3163.77313</v>
      </c>
      <c r="E87" s="64">
        <v>3290.3243699999998</v>
      </c>
    </row>
    <row r="88" spans="1:7" ht="51.75" hidden="1" customHeight="1" x14ac:dyDescent="0.3">
      <c r="A88" s="10" t="s">
        <v>359</v>
      </c>
      <c r="B88" s="11" t="s">
        <v>118</v>
      </c>
      <c r="C88" s="64">
        <v>2426.9003699999998</v>
      </c>
      <c r="D88" s="64">
        <v>2523.9763899999998</v>
      </c>
      <c r="E88" s="64">
        <v>2624.9354400000002</v>
      </c>
    </row>
    <row r="89" spans="1:7" ht="33" customHeight="1" x14ac:dyDescent="0.3">
      <c r="A89" s="8" t="s">
        <v>117</v>
      </c>
      <c r="B89" s="9" t="s">
        <v>116</v>
      </c>
      <c r="C89" s="64">
        <f>C90+C91+C92+C93+C94+C95+C96+C98+C99+C100+C101+C102+C103+C104</f>
        <v>188058.965</v>
      </c>
      <c r="D89" s="64">
        <f>D90+D91+D92+D93+D94+D95+D96+D98+D99+D100+D101+D102+D103+D104</f>
        <v>188058.965</v>
      </c>
      <c r="E89" s="64">
        <f>E90+E91+E92+E93+E94+E95+E96+E98+E99+E100+E101+E102+E103+E104</f>
        <v>188058.965</v>
      </c>
      <c r="G89" s="55">
        <f>SUM(G90:G104)</f>
        <v>196291.45762999999</v>
      </c>
    </row>
    <row r="90" spans="1:7" s="12" customFormat="1" ht="33" hidden="1" customHeight="1" x14ac:dyDescent="0.3">
      <c r="A90" s="10" t="s">
        <v>117</v>
      </c>
      <c r="B90" s="11" t="s">
        <v>243</v>
      </c>
      <c r="C90" s="65"/>
      <c r="D90" s="65"/>
      <c r="E90" s="65"/>
      <c r="G90" s="54"/>
    </row>
    <row r="91" spans="1:7" s="12" customFormat="1" ht="33" hidden="1" customHeight="1" x14ac:dyDescent="0.3">
      <c r="A91" s="10" t="s">
        <v>117</v>
      </c>
      <c r="B91" s="11" t="s">
        <v>244</v>
      </c>
      <c r="C91" s="65"/>
      <c r="D91" s="65"/>
      <c r="E91" s="65"/>
      <c r="G91" s="54"/>
    </row>
    <row r="92" spans="1:7" s="12" customFormat="1" ht="33" hidden="1" customHeight="1" x14ac:dyDescent="0.3">
      <c r="A92" s="10" t="s">
        <v>117</v>
      </c>
      <c r="B92" s="11" t="s">
        <v>245</v>
      </c>
      <c r="C92" s="65"/>
      <c r="D92" s="65"/>
      <c r="E92" s="65"/>
      <c r="G92" s="54"/>
    </row>
    <row r="93" spans="1:7" s="12" customFormat="1" ht="30" hidden="1" customHeight="1" x14ac:dyDescent="0.3">
      <c r="A93" s="10" t="s">
        <v>264</v>
      </c>
      <c r="B93" s="11" t="s">
        <v>268</v>
      </c>
      <c r="C93" s="66">
        <v>0</v>
      </c>
      <c r="D93" s="65"/>
      <c r="E93" s="65"/>
      <c r="G93" s="54">
        <v>196291.45762999999</v>
      </c>
    </row>
    <row r="94" spans="1:7" s="12" customFormat="1" ht="33" hidden="1" customHeight="1" x14ac:dyDescent="0.3">
      <c r="A94" s="10" t="s">
        <v>265</v>
      </c>
      <c r="B94" s="11" t="s">
        <v>269</v>
      </c>
      <c r="C94" s="65"/>
      <c r="D94" s="65"/>
      <c r="E94" s="65"/>
      <c r="G94" s="54"/>
    </row>
    <row r="95" spans="1:7" s="12" customFormat="1" ht="41.25" hidden="1" customHeight="1" x14ac:dyDescent="0.3">
      <c r="A95" s="10" t="s">
        <v>110</v>
      </c>
      <c r="B95" s="11" t="s">
        <v>111</v>
      </c>
      <c r="C95" s="65">
        <v>725.495</v>
      </c>
      <c r="D95" s="65">
        <v>725.495</v>
      </c>
      <c r="E95" s="65">
        <v>725.495</v>
      </c>
      <c r="G95" s="54"/>
    </row>
    <row r="96" spans="1:7" s="12" customFormat="1" ht="34.5" hidden="1" customHeight="1" x14ac:dyDescent="0.3">
      <c r="A96" s="10" t="s">
        <v>108</v>
      </c>
      <c r="B96" s="11" t="s">
        <v>109</v>
      </c>
      <c r="C96" s="65">
        <f t="shared" ref="C96:E96" si="20">C97</f>
        <v>142333.47</v>
      </c>
      <c r="D96" s="65">
        <f t="shared" si="20"/>
        <v>142333.47</v>
      </c>
      <c r="E96" s="65">
        <f t="shared" si="20"/>
        <v>142333.47</v>
      </c>
      <c r="G96" s="54"/>
    </row>
    <row r="97" spans="1:7" s="12" customFormat="1" ht="21" hidden="1" customHeight="1" x14ac:dyDescent="0.3">
      <c r="A97" s="31" t="s">
        <v>108</v>
      </c>
      <c r="B97" s="18" t="s">
        <v>107</v>
      </c>
      <c r="C97" s="65">
        <v>142333.47</v>
      </c>
      <c r="D97" s="65">
        <v>142333.47</v>
      </c>
      <c r="E97" s="65">
        <v>142333.47</v>
      </c>
      <c r="G97" s="54"/>
    </row>
    <row r="98" spans="1:7" s="12" customFormat="1" ht="33.75" hidden="1" customHeight="1" x14ac:dyDescent="0.3">
      <c r="A98" s="10" t="s">
        <v>298</v>
      </c>
      <c r="B98" s="11" t="s">
        <v>299</v>
      </c>
      <c r="C98" s="65"/>
      <c r="D98" s="65"/>
      <c r="E98" s="65"/>
      <c r="G98" s="54"/>
    </row>
    <row r="99" spans="1:7" s="12" customFormat="1" ht="35.25" hidden="1" customHeight="1" x14ac:dyDescent="0.3">
      <c r="A99" s="10" t="s">
        <v>360</v>
      </c>
      <c r="B99" s="11" t="s">
        <v>361</v>
      </c>
      <c r="C99" s="65"/>
      <c r="D99" s="65"/>
      <c r="E99" s="65"/>
      <c r="G99" s="54"/>
    </row>
    <row r="100" spans="1:7" s="12" customFormat="1" ht="35.25" hidden="1" customHeight="1" x14ac:dyDescent="0.3">
      <c r="A100" s="10" t="s">
        <v>362</v>
      </c>
      <c r="B100" s="11" t="s">
        <v>363</v>
      </c>
      <c r="C100" s="65"/>
      <c r="D100" s="65"/>
      <c r="E100" s="65"/>
      <c r="G100" s="54"/>
    </row>
    <row r="101" spans="1:7" s="12" customFormat="1" ht="35.25" hidden="1" customHeight="1" x14ac:dyDescent="0.3">
      <c r="A101" s="10" t="s">
        <v>115</v>
      </c>
      <c r="B101" s="11" t="s">
        <v>114</v>
      </c>
      <c r="C101" s="65"/>
      <c r="D101" s="65"/>
      <c r="E101" s="65"/>
      <c r="G101" s="54"/>
    </row>
    <row r="102" spans="1:7" s="12" customFormat="1" ht="35.25" hidden="1" customHeight="1" x14ac:dyDescent="0.3">
      <c r="A102" s="10" t="s">
        <v>113</v>
      </c>
      <c r="B102" s="11" t="s">
        <v>112</v>
      </c>
      <c r="C102" s="65">
        <v>45000</v>
      </c>
      <c r="D102" s="65">
        <v>45000</v>
      </c>
      <c r="E102" s="65">
        <v>45000</v>
      </c>
      <c r="G102" s="54"/>
    </row>
    <row r="103" spans="1:7" s="12" customFormat="1" ht="35.25" hidden="1" customHeight="1" x14ac:dyDescent="0.3">
      <c r="A103" s="10" t="s">
        <v>266</v>
      </c>
      <c r="B103" s="11" t="s">
        <v>267</v>
      </c>
      <c r="C103" s="65"/>
      <c r="D103" s="65"/>
      <c r="E103" s="65"/>
      <c r="G103" s="54"/>
    </row>
    <row r="104" spans="1:7" s="12" customFormat="1" ht="35.25" hidden="1" customHeight="1" x14ac:dyDescent="0.3">
      <c r="A104" s="10" t="s">
        <v>300</v>
      </c>
      <c r="B104" s="11" t="s">
        <v>364</v>
      </c>
      <c r="C104" s="65"/>
      <c r="D104" s="65"/>
      <c r="E104" s="65"/>
      <c r="G104" s="54"/>
    </row>
    <row r="105" spans="1:7" s="6" customFormat="1" ht="35.25" customHeight="1" x14ac:dyDescent="0.3">
      <c r="A105" s="4" t="s">
        <v>106</v>
      </c>
      <c r="B105" s="7" t="s">
        <v>105</v>
      </c>
      <c r="C105" s="63">
        <f>SUM(C106:C113)</f>
        <v>285000</v>
      </c>
      <c r="D105" s="63">
        <f t="shared" ref="D105:E105" si="21">SUM(D106:D113)</f>
        <v>295000</v>
      </c>
      <c r="E105" s="63">
        <f t="shared" si="21"/>
        <v>311000</v>
      </c>
      <c r="G105" s="56"/>
    </row>
    <row r="106" spans="1:7" ht="33" hidden="1" customHeight="1" x14ac:dyDescent="0.3">
      <c r="A106" s="8" t="s">
        <v>104</v>
      </c>
      <c r="B106" s="15" t="s">
        <v>103</v>
      </c>
      <c r="C106" s="64"/>
      <c r="D106" s="64"/>
      <c r="E106" s="64"/>
    </row>
    <row r="107" spans="1:7" ht="84" hidden="1" customHeight="1" x14ac:dyDescent="0.3">
      <c r="A107" s="8" t="s">
        <v>102</v>
      </c>
      <c r="B107" s="15" t="s">
        <v>101</v>
      </c>
      <c r="C107" s="64"/>
      <c r="D107" s="64"/>
      <c r="E107" s="64"/>
    </row>
    <row r="108" spans="1:7" ht="82.5" hidden="1" customHeight="1" x14ac:dyDescent="0.3">
      <c r="A108" s="8" t="s">
        <v>242</v>
      </c>
      <c r="B108" s="15" t="s">
        <v>241</v>
      </c>
      <c r="C108" s="64"/>
      <c r="D108" s="64"/>
      <c r="E108" s="64"/>
    </row>
    <row r="109" spans="1:7" ht="90.75" customHeight="1" x14ac:dyDescent="0.3">
      <c r="A109" s="8" t="s">
        <v>100</v>
      </c>
      <c r="B109" s="15" t="s">
        <v>99</v>
      </c>
      <c r="C109" s="64">
        <v>55000</v>
      </c>
      <c r="D109" s="64">
        <v>45000</v>
      </c>
      <c r="E109" s="64">
        <v>41000</v>
      </c>
    </row>
    <row r="110" spans="1:7" ht="47.25" customHeight="1" x14ac:dyDescent="0.3">
      <c r="A110" s="8" t="s">
        <v>98</v>
      </c>
      <c r="B110" s="9" t="s">
        <v>97</v>
      </c>
      <c r="C110" s="64">
        <v>80000</v>
      </c>
      <c r="D110" s="64">
        <v>80000</v>
      </c>
      <c r="E110" s="64">
        <v>80000</v>
      </c>
    </row>
    <row r="111" spans="1:7" ht="53.25" hidden="1" customHeight="1" x14ac:dyDescent="0.3">
      <c r="A111" s="41" t="s">
        <v>316</v>
      </c>
      <c r="B111" s="9" t="s">
        <v>315</v>
      </c>
      <c r="C111" s="64"/>
      <c r="D111" s="64"/>
      <c r="E111" s="64"/>
    </row>
    <row r="112" spans="1:7" ht="78" customHeight="1" x14ac:dyDescent="0.3">
      <c r="A112" s="8" t="s">
        <v>96</v>
      </c>
      <c r="B112" s="9" t="s">
        <v>95</v>
      </c>
      <c r="C112" s="64">
        <v>150000</v>
      </c>
      <c r="D112" s="64">
        <v>170000</v>
      </c>
      <c r="E112" s="64">
        <v>190000</v>
      </c>
    </row>
    <row r="113" spans="1:7" ht="51" hidden="1" customHeight="1" x14ac:dyDescent="0.3">
      <c r="A113" s="41" t="s">
        <v>302</v>
      </c>
      <c r="B113" s="9" t="s">
        <v>301</v>
      </c>
      <c r="C113" s="64"/>
      <c r="D113" s="64"/>
      <c r="E113" s="64"/>
    </row>
    <row r="114" spans="1:7" s="6" customFormat="1" ht="33" customHeight="1" x14ac:dyDescent="0.3">
      <c r="A114" s="4" t="s">
        <v>94</v>
      </c>
      <c r="B114" s="7" t="s">
        <v>93</v>
      </c>
      <c r="C114" s="63">
        <v>12000</v>
      </c>
      <c r="D114" s="63">
        <v>20000</v>
      </c>
      <c r="E114" s="63">
        <v>20000</v>
      </c>
      <c r="G114" s="56"/>
    </row>
    <row r="115" spans="1:7" s="6" customFormat="1" ht="32.25" customHeight="1" x14ac:dyDescent="0.3">
      <c r="A115" s="4" t="s">
        <v>92</v>
      </c>
      <c r="B115" s="7" t="s">
        <v>91</v>
      </c>
      <c r="C115" s="63">
        <f t="shared" ref="C115:E115" si="22">C116+C117+C121</f>
        <v>1500</v>
      </c>
      <c r="D115" s="63">
        <f t="shared" si="22"/>
        <v>1500</v>
      </c>
      <c r="E115" s="63">
        <f t="shared" si="22"/>
        <v>1500</v>
      </c>
      <c r="G115" s="56"/>
    </row>
    <row r="116" spans="1:7" ht="30.75" hidden="1" customHeight="1" x14ac:dyDescent="0.3">
      <c r="A116" s="8" t="s">
        <v>90</v>
      </c>
      <c r="B116" s="9" t="s">
        <v>89</v>
      </c>
      <c r="C116" s="64"/>
      <c r="D116" s="64"/>
      <c r="E116" s="64"/>
    </row>
    <row r="117" spans="1:7" ht="30.75" hidden="1" customHeight="1" x14ac:dyDescent="0.3">
      <c r="A117" s="8" t="s">
        <v>87</v>
      </c>
      <c r="B117" s="9" t="s">
        <v>88</v>
      </c>
      <c r="C117" s="64">
        <f t="shared" ref="C117:E117" si="23">SUM(C118:C120)</f>
        <v>1500</v>
      </c>
      <c r="D117" s="64">
        <f t="shared" si="23"/>
        <v>1500</v>
      </c>
      <c r="E117" s="64">
        <f t="shared" si="23"/>
        <v>1500</v>
      </c>
    </row>
    <row r="118" spans="1:7" s="12" customFormat="1" ht="24" hidden="1" customHeight="1" x14ac:dyDescent="0.3">
      <c r="A118" s="10" t="s">
        <v>85</v>
      </c>
      <c r="B118" s="11" t="s">
        <v>86</v>
      </c>
      <c r="C118" s="65"/>
      <c r="D118" s="65"/>
      <c r="E118" s="65"/>
      <c r="G118" s="54"/>
    </row>
    <row r="119" spans="1:7" s="12" customFormat="1" ht="9.75" hidden="1" customHeight="1" x14ac:dyDescent="0.3">
      <c r="A119" s="10" t="s">
        <v>84</v>
      </c>
      <c r="B119" s="11" t="s">
        <v>86</v>
      </c>
      <c r="C119" s="65"/>
      <c r="D119" s="65"/>
      <c r="E119" s="65"/>
      <c r="G119" s="54"/>
    </row>
    <row r="120" spans="1:7" s="12" customFormat="1" ht="49.5" hidden="1" customHeight="1" x14ac:dyDescent="0.3">
      <c r="A120" s="10" t="s">
        <v>83</v>
      </c>
      <c r="B120" s="11" t="s">
        <v>82</v>
      </c>
      <c r="C120" s="65">
        <v>1500</v>
      </c>
      <c r="D120" s="65">
        <v>1500</v>
      </c>
      <c r="E120" s="65">
        <v>1500</v>
      </c>
      <c r="G120" s="54"/>
    </row>
    <row r="121" spans="1:7" ht="30.75" hidden="1" customHeight="1" x14ac:dyDescent="0.3">
      <c r="A121" s="8" t="s">
        <v>81</v>
      </c>
      <c r="B121" s="9" t="s">
        <v>80</v>
      </c>
      <c r="C121" s="64"/>
      <c r="D121" s="64"/>
      <c r="E121" s="64"/>
    </row>
    <row r="122" spans="1:7" s="12" customFormat="1" ht="36" hidden="1" customHeight="1" x14ac:dyDescent="0.3">
      <c r="A122" s="10"/>
      <c r="B122" s="11" t="s">
        <v>236</v>
      </c>
      <c r="C122" s="65"/>
      <c r="D122" s="65"/>
      <c r="E122" s="65"/>
      <c r="G122" s="54"/>
    </row>
    <row r="123" spans="1:7" s="6" customFormat="1" ht="33" customHeight="1" x14ac:dyDescent="0.3">
      <c r="A123" s="4" t="s">
        <v>79</v>
      </c>
      <c r="B123" s="5" t="s">
        <v>78</v>
      </c>
      <c r="C123" s="63">
        <f>C125+C128+C218+C245+C262+C263+C264+C265+C269</f>
        <v>7058052.4529999997</v>
      </c>
      <c r="D123" s="63">
        <f>D125+D128+D218+D245+D262+D263+D264+D265+D269</f>
        <v>2345961.9890000001</v>
      </c>
      <c r="E123" s="63">
        <f>E125+E128+E218+E245+E262+E263+E264+E265+E269</f>
        <v>2540899.5559999999</v>
      </c>
      <c r="G123" s="56"/>
    </row>
    <row r="124" spans="1:7" s="6" customFormat="1" ht="39" customHeight="1" x14ac:dyDescent="0.3">
      <c r="A124" s="19" t="s">
        <v>77</v>
      </c>
      <c r="B124" s="5" t="s">
        <v>76</v>
      </c>
      <c r="C124" s="63">
        <f t="shared" ref="C124:E124" si="24">C125+C128+C218+C245</f>
        <v>7058052.4529999997</v>
      </c>
      <c r="D124" s="63">
        <f t="shared" si="24"/>
        <v>2345961.9890000001</v>
      </c>
      <c r="E124" s="63">
        <f t="shared" si="24"/>
        <v>2540899.5559999999</v>
      </c>
      <c r="G124" s="56"/>
    </row>
    <row r="125" spans="1:7" s="6" customFormat="1" ht="34.5" hidden="1" customHeight="1" x14ac:dyDescent="0.3">
      <c r="A125" s="19" t="s">
        <v>75</v>
      </c>
      <c r="B125" s="7" t="s">
        <v>74</v>
      </c>
      <c r="C125" s="63">
        <f>SUM(C126:C127)</f>
        <v>0</v>
      </c>
      <c r="D125" s="63">
        <f>D126+D127</f>
        <v>0</v>
      </c>
      <c r="E125" s="63">
        <f>E126+E127</f>
        <v>0</v>
      </c>
      <c r="G125" s="56"/>
    </row>
    <row r="126" spans="1:7" ht="36" hidden="1" customHeight="1" x14ac:dyDescent="0.3">
      <c r="A126" s="8" t="s">
        <v>73</v>
      </c>
      <c r="B126" s="20" t="s">
        <v>72</v>
      </c>
      <c r="C126" s="64"/>
      <c r="D126" s="64"/>
      <c r="E126" s="64"/>
    </row>
    <row r="127" spans="1:7" ht="31.5" hidden="1" customHeight="1" x14ac:dyDescent="0.3">
      <c r="A127" s="8" t="s">
        <v>71</v>
      </c>
      <c r="B127" s="20" t="s">
        <v>70</v>
      </c>
      <c r="C127" s="67"/>
      <c r="D127" s="64"/>
      <c r="E127" s="64"/>
    </row>
    <row r="128" spans="1:7" s="6" customFormat="1" ht="33" customHeight="1" x14ac:dyDescent="0.3">
      <c r="A128" s="4" t="s">
        <v>69</v>
      </c>
      <c r="B128" s="7" t="s">
        <v>68</v>
      </c>
      <c r="C128" s="63">
        <f>C129+C133+C134+C136+C138+C140+C141+C142+C143+C144+C145+C146+C147+C150+C158+C162+C165+C166+C181</f>
        <v>4560494.8499999996</v>
      </c>
      <c r="D128" s="63">
        <f t="shared" ref="D128:E128" si="25">D129+D133+D134+D136+D138+D140+D141+D142+D143+D144+D145+D146+D147+D150+D158+D162+D165+D166+D181</f>
        <v>170210.38</v>
      </c>
      <c r="E128" s="63">
        <f t="shared" si="25"/>
        <v>372516.98</v>
      </c>
      <c r="G128" s="56"/>
    </row>
    <row r="129" spans="1:9" ht="81.75" hidden="1" customHeight="1" x14ac:dyDescent="0.3">
      <c r="A129" s="21" t="s">
        <v>67</v>
      </c>
      <c r="B129" s="22" t="s">
        <v>66</v>
      </c>
      <c r="C129" s="68">
        <f>SUM(C130:C132)</f>
        <v>0</v>
      </c>
      <c r="D129" s="68">
        <f t="shared" ref="D129:E129" si="26">SUM(D130:D132)</f>
        <v>0</v>
      </c>
      <c r="E129" s="68">
        <f t="shared" si="26"/>
        <v>0</v>
      </c>
    </row>
    <row r="130" spans="1:9" s="12" customFormat="1" ht="53.25" hidden="1" customHeight="1" x14ac:dyDescent="0.3">
      <c r="A130" s="47"/>
      <c r="B130" s="42" t="s">
        <v>65</v>
      </c>
      <c r="C130" s="69">
        <v>0</v>
      </c>
      <c r="D130" s="69">
        <v>0</v>
      </c>
      <c r="E130" s="69">
        <v>0</v>
      </c>
      <c r="G130" s="59">
        <v>66203</v>
      </c>
      <c r="H130" s="49">
        <v>101275</v>
      </c>
      <c r="I130" s="49">
        <v>114344</v>
      </c>
    </row>
    <row r="131" spans="1:9" s="12" customFormat="1" ht="29.25" hidden="1" customHeight="1" x14ac:dyDescent="0.3">
      <c r="A131" s="43"/>
      <c r="B131" s="42" t="s">
        <v>64</v>
      </c>
      <c r="C131" s="69">
        <v>0</v>
      </c>
      <c r="D131" s="69">
        <v>0</v>
      </c>
      <c r="E131" s="69">
        <v>0</v>
      </c>
      <c r="G131" s="59">
        <v>5802.96</v>
      </c>
      <c r="H131" s="49">
        <v>29098.080000000002</v>
      </c>
      <c r="I131" s="49">
        <v>29098.080000000002</v>
      </c>
    </row>
    <row r="132" spans="1:9" s="12" customFormat="1" ht="34.5" hidden="1" customHeight="1" x14ac:dyDescent="0.3">
      <c r="A132" s="43"/>
      <c r="B132" s="42" t="s">
        <v>261</v>
      </c>
      <c r="C132" s="69">
        <v>0</v>
      </c>
      <c r="D132" s="69">
        <v>0</v>
      </c>
      <c r="E132" s="69">
        <v>0</v>
      </c>
      <c r="G132" s="60">
        <v>25855.23</v>
      </c>
      <c r="H132" s="49">
        <v>11034.87</v>
      </c>
      <c r="I132" s="49">
        <v>11034.87</v>
      </c>
    </row>
    <row r="133" spans="1:9" ht="78" customHeight="1" x14ac:dyDescent="0.3">
      <c r="A133" s="24" t="s">
        <v>63</v>
      </c>
      <c r="B133" s="22" t="s">
        <v>62</v>
      </c>
      <c r="C133" s="68">
        <f>225575.15+487297.6</f>
        <v>712872.75</v>
      </c>
      <c r="D133" s="68">
        <v>0</v>
      </c>
      <c r="E133" s="68">
        <v>0</v>
      </c>
    </row>
    <row r="134" spans="1:9" ht="47.25" hidden="1" customHeight="1" x14ac:dyDescent="0.3">
      <c r="A134" s="41" t="s">
        <v>61</v>
      </c>
      <c r="B134" s="22" t="s">
        <v>60</v>
      </c>
      <c r="C134" s="68">
        <f>SUM(C135)</f>
        <v>0</v>
      </c>
      <c r="D134" s="68">
        <f t="shared" ref="D134:E134" si="27">SUM(D135)</f>
        <v>0</v>
      </c>
      <c r="E134" s="68">
        <f t="shared" si="27"/>
        <v>0</v>
      </c>
    </row>
    <row r="135" spans="1:9" s="12" customFormat="1" ht="32.25" hidden="1" customHeight="1" x14ac:dyDescent="0.3">
      <c r="A135" s="43"/>
      <c r="B135" s="42" t="s">
        <v>365</v>
      </c>
      <c r="C135" s="70">
        <v>0</v>
      </c>
      <c r="D135" s="70">
        <v>0</v>
      </c>
      <c r="E135" s="71">
        <v>0</v>
      </c>
      <c r="G135" s="54"/>
    </row>
    <row r="136" spans="1:9" ht="45" customHeight="1" x14ac:dyDescent="0.3">
      <c r="A136" s="41" t="s">
        <v>59</v>
      </c>
      <c r="B136" s="44" t="s">
        <v>58</v>
      </c>
      <c r="C136" s="68">
        <f>SUM(C137)</f>
        <v>0</v>
      </c>
      <c r="D136" s="68">
        <f t="shared" ref="D136:E136" si="28">SUM(D137)</f>
        <v>12153.28</v>
      </c>
      <c r="E136" s="68">
        <f t="shared" si="28"/>
        <v>0</v>
      </c>
    </row>
    <row r="137" spans="1:9" s="12" customFormat="1" ht="47.25" customHeight="1" x14ac:dyDescent="0.3">
      <c r="A137" s="43"/>
      <c r="B137" s="42" t="s">
        <v>329</v>
      </c>
      <c r="C137" s="70">
        <v>0</v>
      </c>
      <c r="D137" s="70">
        <v>12153.28</v>
      </c>
      <c r="E137" s="70">
        <v>0</v>
      </c>
      <c r="G137" s="54"/>
    </row>
    <row r="138" spans="1:9" ht="77.25" customHeight="1" x14ac:dyDescent="0.3">
      <c r="A138" s="41" t="s">
        <v>332</v>
      </c>
      <c r="B138" s="44" t="s">
        <v>331</v>
      </c>
      <c r="C138" s="68">
        <f>SUM(C139)</f>
        <v>4427.3900000000003</v>
      </c>
      <c r="D138" s="68">
        <f t="shared" ref="D138:E138" si="29">SUM(D139)</f>
        <v>0</v>
      </c>
      <c r="E138" s="68">
        <f t="shared" si="29"/>
        <v>0</v>
      </c>
    </row>
    <row r="139" spans="1:9" s="12" customFormat="1" ht="63.75" customHeight="1" x14ac:dyDescent="0.3">
      <c r="A139" s="43"/>
      <c r="B139" s="42" t="s">
        <v>366</v>
      </c>
      <c r="C139" s="70">
        <v>4427.3900000000003</v>
      </c>
      <c r="D139" s="70">
        <v>0</v>
      </c>
      <c r="E139" s="70">
        <v>0</v>
      </c>
      <c r="G139" s="54"/>
    </row>
    <row r="140" spans="1:9" ht="66" hidden="1" customHeight="1" x14ac:dyDescent="0.3">
      <c r="A140" s="41" t="s">
        <v>392</v>
      </c>
      <c r="B140" s="44" t="s">
        <v>367</v>
      </c>
      <c r="C140" s="68"/>
      <c r="D140" s="68"/>
      <c r="E140" s="68"/>
    </row>
    <row r="141" spans="1:9" ht="66" hidden="1" customHeight="1" x14ac:dyDescent="0.3">
      <c r="A141" s="41" t="s">
        <v>393</v>
      </c>
      <c r="B141" s="44" t="s">
        <v>368</v>
      </c>
      <c r="C141" s="68"/>
      <c r="D141" s="68"/>
      <c r="E141" s="68"/>
    </row>
    <row r="142" spans="1:9" ht="66" hidden="1" customHeight="1" x14ac:dyDescent="0.3">
      <c r="A142" s="41" t="s">
        <v>340</v>
      </c>
      <c r="B142" s="44" t="s">
        <v>339</v>
      </c>
      <c r="C142" s="68"/>
      <c r="D142" s="68"/>
      <c r="E142" s="68"/>
    </row>
    <row r="143" spans="1:9" ht="57.75" hidden="1" customHeight="1" x14ac:dyDescent="0.3">
      <c r="A143" s="41" t="s">
        <v>57</v>
      </c>
      <c r="B143" s="44" t="s">
        <v>56</v>
      </c>
      <c r="C143" s="68"/>
      <c r="D143" s="68"/>
      <c r="E143" s="68"/>
    </row>
    <row r="144" spans="1:9" ht="79.5" hidden="1" customHeight="1" x14ac:dyDescent="0.3">
      <c r="A144" s="41" t="s">
        <v>55</v>
      </c>
      <c r="B144" s="44" t="s">
        <v>54</v>
      </c>
      <c r="C144" s="68"/>
      <c r="D144" s="68"/>
      <c r="E144" s="68"/>
    </row>
    <row r="145" spans="1:9" ht="60" customHeight="1" x14ac:dyDescent="0.3">
      <c r="A145" s="41" t="s">
        <v>53</v>
      </c>
      <c r="B145" s="44" t="s">
        <v>52</v>
      </c>
      <c r="C145" s="68">
        <v>69948.100000000006</v>
      </c>
      <c r="D145" s="68">
        <v>74093.5</v>
      </c>
      <c r="E145" s="68">
        <v>73261.5</v>
      </c>
    </row>
    <row r="146" spans="1:9" ht="33.75" customHeight="1" x14ac:dyDescent="0.3">
      <c r="A146" s="41" t="s">
        <v>51</v>
      </c>
      <c r="B146" s="44" t="s">
        <v>50</v>
      </c>
      <c r="C146" s="68">
        <v>11072.2</v>
      </c>
      <c r="D146" s="68">
        <v>11733.4</v>
      </c>
      <c r="E146" s="68">
        <v>11071.7</v>
      </c>
    </row>
    <row r="147" spans="1:9" ht="32.25" customHeight="1" x14ac:dyDescent="0.3">
      <c r="A147" s="41" t="s">
        <v>49</v>
      </c>
      <c r="B147" s="46" t="s">
        <v>48</v>
      </c>
      <c r="C147" s="68">
        <f>SUM(C148:C149)</f>
        <v>113353.1</v>
      </c>
      <c r="D147" s="68">
        <f t="shared" ref="D147:E147" si="30">SUM(D148:D149)</f>
        <v>471.71</v>
      </c>
      <c r="E147" s="68">
        <f t="shared" si="30"/>
        <v>471.6</v>
      </c>
    </row>
    <row r="148" spans="1:9" s="12" customFormat="1" ht="63" customHeight="1" x14ac:dyDescent="0.3">
      <c r="A148" s="43"/>
      <c r="B148" s="42" t="s">
        <v>346</v>
      </c>
      <c r="C148" s="70">
        <v>466.91</v>
      </c>
      <c r="D148" s="70">
        <v>471.71</v>
      </c>
      <c r="E148" s="70">
        <v>471.6</v>
      </c>
      <c r="G148" s="54"/>
    </row>
    <row r="149" spans="1:9" s="12" customFormat="1" ht="35.25" customHeight="1" x14ac:dyDescent="0.3">
      <c r="A149" s="43"/>
      <c r="B149" s="42" t="s">
        <v>306</v>
      </c>
      <c r="C149" s="70">
        <v>112886.19</v>
      </c>
      <c r="D149" s="70">
        <v>0</v>
      </c>
      <c r="E149" s="70">
        <v>0</v>
      </c>
      <c r="G149" s="54"/>
    </row>
    <row r="150" spans="1:9" ht="33.75" customHeight="1" x14ac:dyDescent="0.3">
      <c r="A150" s="41" t="s">
        <v>47</v>
      </c>
      <c r="B150" s="44" t="s">
        <v>46</v>
      </c>
      <c r="C150" s="68">
        <f>SUM(C151:C157)</f>
        <v>261219.6</v>
      </c>
      <c r="D150" s="68">
        <f t="shared" ref="D150:E150" si="31">SUM(D151:D157)</f>
        <v>0</v>
      </c>
      <c r="E150" s="68">
        <f t="shared" si="31"/>
        <v>84502.88</v>
      </c>
    </row>
    <row r="151" spans="1:9" s="12" customFormat="1" ht="30.75" hidden="1" customHeight="1" x14ac:dyDescent="0.3">
      <c r="A151" s="43"/>
      <c r="B151" s="42" t="s">
        <v>326</v>
      </c>
      <c r="C151" s="70"/>
      <c r="D151" s="70"/>
      <c r="E151" s="70"/>
      <c r="G151" s="54"/>
    </row>
    <row r="152" spans="1:9" s="12" customFormat="1" ht="48.75" customHeight="1" x14ac:dyDescent="0.3">
      <c r="A152" s="43"/>
      <c r="B152" s="42" t="s">
        <v>270</v>
      </c>
      <c r="C152" s="70">
        <v>261219.6</v>
      </c>
      <c r="D152" s="70">
        <v>0</v>
      </c>
      <c r="E152" s="70">
        <v>0</v>
      </c>
      <c r="G152" s="54"/>
    </row>
    <row r="153" spans="1:9" s="12" customFormat="1" ht="62.25" customHeight="1" x14ac:dyDescent="0.3">
      <c r="A153" s="43"/>
      <c r="B153" s="42" t="s">
        <v>303</v>
      </c>
      <c r="C153" s="70">
        <v>0</v>
      </c>
      <c r="D153" s="70">
        <v>0</v>
      </c>
      <c r="E153" s="70">
        <v>84502.88</v>
      </c>
      <c r="G153" s="54"/>
    </row>
    <row r="154" spans="1:9" s="12" customFormat="1" ht="26.25" hidden="1" customHeight="1" x14ac:dyDescent="0.3">
      <c r="A154" s="43"/>
      <c r="B154" s="42" t="s">
        <v>271</v>
      </c>
      <c r="C154" s="69">
        <v>0</v>
      </c>
      <c r="D154" s="69">
        <v>0</v>
      </c>
      <c r="E154" s="69">
        <v>0</v>
      </c>
      <c r="G154" s="60">
        <v>3014.71</v>
      </c>
      <c r="H154" s="49">
        <v>5500</v>
      </c>
      <c r="I154" s="49">
        <v>5500</v>
      </c>
    </row>
    <row r="155" spans="1:9" s="12" customFormat="1" ht="49.5" hidden="1" customHeight="1" x14ac:dyDescent="0.3">
      <c r="A155" s="43"/>
      <c r="B155" s="42" t="s">
        <v>369</v>
      </c>
      <c r="C155" s="70"/>
      <c r="D155" s="70"/>
      <c r="E155" s="70"/>
      <c r="G155" s="54"/>
    </row>
    <row r="156" spans="1:9" s="12" customFormat="1" ht="27.75" hidden="1" customHeight="1" x14ac:dyDescent="0.3">
      <c r="A156" s="43"/>
      <c r="B156" s="42" t="s">
        <v>370</v>
      </c>
      <c r="C156" s="70"/>
      <c r="D156" s="70"/>
      <c r="E156" s="70"/>
      <c r="G156" s="54"/>
    </row>
    <row r="157" spans="1:9" s="12" customFormat="1" ht="27.75" hidden="1" customHeight="1" x14ac:dyDescent="0.3">
      <c r="A157" s="43"/>
      <c r="B157" s="42" t="s">
        <v>371</v>
      </c>
      <c r="C157" s="70"/>
      <c r="D157" s="70"/>
      <c r="E157" s="70"/>
      <c r="G157" s="54"/>
    </row>
    <row r="158" spans="1:9" ht="39" customHeight="1" x14ac:dyDescent="0.3">
      <c r="A158" s="41" t="s">
        <v>45</v>
      </c>
      <c r="B158" s="44" t="s">
        <v>44</v>
      </c>
      <c r="C158" s="68">
        <f>SUM(C159:C161)</f>
        <v>1599.35</v>
      </c>
      <c r="D158" s="68">
        <f t="shared" ref="D158:E158" si="32">SUM(D159:D161)</f>
        <v>0</v>
      </c>
      <c r="E158" s="68">
        <f t="shared" si="32"/>
        <v>0</v>
      </c>
    </row>
    <row r="159" spans="1:9" s="12" customFormat="1" ht="50.25" hidden="1" customHeight="1" x14ac:dyDescent="0.3">
      <c r="A159" s="43"/>
      <c r="B159" s="42" t="s">
        <v>372</v>
      </c>
      <c r="C159" s="70"/>
      <c r="D159" s="70"/>
      <c r="E159" s="70"/>
      <c r="G159" s="54"/>
    </row>
    <row r="160" spans="1:9" s="12" customFormat="1" ht="36" hidden="1" customHeight="1" x14ac:dyDescent="0.3">
      <c r="A160" s="43"/>
      <c r="B160" s="42" t="s">
        <v>373</v>
      </c>
      <c r="C160" s="70"/>
      <c r="D160" s="70"/>
      <c r="E160" s="70"/>
      <c r="G160" s="54"/>
    </row>
    <row r="161" spans="1:7" s="12" customFormat="1" ht="36" customHeight="1" x14ac:dyDescent="0.3">
      <c r="A161" s="43"/>
      <c r="B161" s="42" t="s">
        <v>374</v>
      </c>
      <c r="C161" s="70">
        <v>1599.35</v>
      </c>
      <c r="D161" s="70">
        <v>0</v>
      </c>
      <c r="E161" s="70">
        <v>0</v>
      </c>
      <c r="G161" s="54"/>
    </row>
    <row r="162" spans="1:7" ht="37.5" hidden="1" customHeight="1" x14ac:dyDescent="0.3">
      <c r="A162" s="41" t="s">
        <v>263</v>
      </c>
      <c r="B162" s="44" t="s">
        <v>262</v>
      </c>
      <c r="C162" s="68">
        <f>SUM(C163:C164)</f>
        <v>0</v>
      </c>
      <c r="D162" s="68">
        <f t="shared" ref="D162:E162" si="33">SUM(D163:D164)</f>
        <v>0</v>
      </c>
      <c r="E162" s="68">
        <f t="shared" si="33"/>
        <v>0</v>
      </c>
    </row>
    <row r="163" spans="1:7" s="12" customFormat="1" ht="50.25" hidden="1" customHeight="1" x14ac:dyDescent="0.3">
      <c r="A163" s="43"/>
      <c r="B163" s="42" t="s">
        <v>375</v>
      </c>
      <c r="C163" s="70">
        <v>0</v>
      </c>
      <c r="D163" s="71">
        <v>0</v>
      </c>
      <c r="E163" s="71">
        <v>0</v>
      </c>
      <c r="G163" s="54"/>
    </row>
    <row r="164" spans="1:7" s="12" customFormat="1" ht="35.25" hidden="1" customHeight="1" x14ac:dyDescent="0.3">
      <c r="A164" s="43"/>
      <c r="B164" s="42" t="s">
        <v>376</v>
      </c>
      <c r="C164" s="70">
        <v>0</v>
      </c>
      <c r="D164" s="71">
        <v>0</v>
      </c>
      <c r="E164" s="71">
        <v>0</v>
      </c>
      <c r="G164" s="54"/>
    </row>
    <row r="165" spans="1:7" ht="71.25" hidden="1" customHeight="1" x14ac:dyDescent="0.3">
      <c r="A165" s="41" t="s">
        <v>322</v>
      </c>
      <c r="B165" s="44" t="s">
        <v>321</v>
      </c>
      <c r="C165" s="68">
        <v>0</v>
      </c>
      <c r="D165" s="68">
        <v>0</v>
      </c>
      <c r="E165" s="68">
        <v>0</v>
      </c>
    </row>
    <row r="166" spans="1:7" ht="33.75" customHeight="1" x14ac:dyDescent="0.3">
      <c r="A166" s="41" t="s">
        <v>43</v>
      </c>
      <c r="B166" s="44" t="s">
        <v>41</v>
      </c>
      <c r="C166" s="68">
        <f>C167+C169+C171+C173+C175+C177+C179</f>
        <v>2866299.32</v>
      </c>
      <c r="D166" s="68">
        <f t="shared" ref="D166:E166" si="34">D167+D169+D171+D173+D175+D177+D179</f>
        <v>0</v>
      </c>
      <c r="E166" s="68">
        <f t="shared" si="34"/>
        <v>0</v>
      </c>
    </row>
    <row r="167" spans="1:7" ht="36.75" hidden="1" customHeight="1" x14ac:dyDescent="0.3">
      <c r="A167" s="41" t="s">
        <v>42</v>
      </c>
      <c r="B167" s="44" t="s">
        <v>41</v>
      </c>
      <c r="C167" s="68">
        <f>C168</f>
        <v>0</v>
      </c>
      <c r="D167" s="68">
        <f t="shared" ref="D167:E167" si="35">D168</f>
        <v>0</v>
      </c>
      <c r="E167" s="68">
        <f t="shared" si="35"/>
        <v>0</v>
      </c>
    </row>
    <row r="168" spans="1:7" s="12" customFormat="1" ht="34.5" hidden="1" customHeight="1" x14ac:dyDescent="0.3">
      <c r="A168" s="43"/>
      <c r="B168" s="52" t="s">
        <v>415</v>
      </c>
      <c r="C168" s="72"/>
      <c r="D168" s="70"/>
      <c r="E168" s="70"/>
      <c r="G168" s="54"/>
    </row>
    <row r="169" spans="1:7" ht="36.75" hidden="1" customHeight="1" x14ac:dyDescent="0.3">
      <c r="A169" s="41" t="s">
        <v>40</v>
      </c>
      <c r="B169" s="44" t="s">
        <v>35</v>
      </c>
      <c r="C169" s="68">
        <f>C170</f>
        <v>1883719.45</v>
      </c>
      <c r="D169" s="68">
        <f t="shared" ref="D169:E169" si="36">D170</f>
        <v>0</v>
      </c>
      <c r="E169" s="68">
        <f t="shared" si="36"/>
        <v>0</v>
      </c>
    </row>
    <row r="170" spans="1:7" s="12" customFormat="1" ht="66" hidden="1" customHeight="1" x14ac:dyDescent="0.3">
      <c r="A170" s="43"/>
      <c r="B170" s="42" t="s">
        <v>416</v>
      </c>
      <c r="C170" s="72">
        <v>1883719.45</v>
      </c>
      <c r="D170" s="70">
        <v>0</v>
      </c>
      <c r="E170" s="70">
        <v>0</v>
      </c>
      <c r="G170" s="54"/>
    </row>
    <row r="171" spans="1:7" ht="36.75" hidden="1" customHeight="1" x14ac:dyDescent="0.3">
      <c r="A171" s="41" t="s">
        <v>39</v>
      </c>
      <c r="B171" s="44" t="s">
        <v>35</v>
      </c>
      <c r="C171" s="68">
        <f>C172</f>
        <v>0</v>
      </c>
      <c r="D171" s="68">
        <f t="shared" ref="D171:E171" si="37">D172</f>
        <v>0</v>
      </c>
      <c r="E171" s="68">
        <f t="shared" si="37"/>
        <v>0</v>
      </c>
    </row>
    <row r="172" spans="1:7" s="12" customFormat="1" ht="65.25" hidden="1" customHeight="1" x14ac:dyDescent="0.3">
      <c r="A172" s="43"/>
      <c r="B172" s="52" t="s">
        <v>417</v>
      </c>
      <c r="C172" s="72"/>
      <c r="D172" s="70">
        <v>0</v>
      </c>
      <c r="E172" s="70">
        <v>0</v>
      </c>
      <c r="G172" s="54"/>
    </row>
    <row r="173" spans="1:7" ht="36.75" hidden="1" customHeight="1" x14ac:dyDescent="0.3">
      <c r="A173" s="41" t="s">
        <v>38</v>
      </c>
      <c r="B173" s="44" t="s">
        <v>35</v>
      </c>
      <c r="C173" s="68">
        <f>C174</f>
        <v>982579.87</v>
      </c>
      <c r="D173" s="68">
        <f t="shared" ref="D173:E173" si="38">D174</f>
        <v>0</v>
      </c>
      <c r="E173" s="68">
        <f t="shared" si="38"/>
        <v>0</v>
      </c>
    </row>
    <row r="174" spans="1:7" s="12" customFormat="1" ht="35.25" hidden="1" customHeight="1" x14ac:dyDescent="0.3">
      <c r="A174" s="43"/>
      <c r="B174" s="52" t="s">
        <v>418</v>
      </c>
      <c r="C174" s="70">
        <v>982579.87</v>
      </c>
      <c r="D174" s="70">
        <v>0</v>
      </c>
      <c r="E174" s="70">
        <v>0</v>
      </c>
      <c r="G174" s="54"/>
    </row>
    <row r="175" spans="1:7" ht="36.75" hidden="1" customHeight="1" x14ac:dyDescent="0.3">
      <c r="A175" s="41" t="s">
        <v>37</v>
      </c>
      <c r="B175" s="44" t="s">
        <v>35</v>
      </c>
      <c r="C175" s="68">
        <f>C176</f>
        <v>0</v>
      </c>
      <c r="D175" s="68">
        <f t="shared" ref="D175:E175" si="39">D176</f>
        <v>0</v>
      </c>
      <c r="E175" s="68">
        <f t="shared" si="39"/>
        <v>0</v>
      </c>
    </row>
    <row r="176" spans="1:7" s="12" customFormat="1" ht="36.75" hidden="1" customHeight="1" x14ac:dyDescent="0.3">
      <c r="A176" s="43"/>
      <c r="B176" s="42" t="s">
        <v>377</v>
      </c>
      <c r="C176" s="70"/>
      <c r="D176" s="70"/>
      <c r="E176" s="70"/>
      <c r="G176" s="54"/>
    </row>
    <row r="177" spans="1:9" ht="36.75" hidden="1" customHeight="1" x14ac:dyDescent="0.3">
      <c r="A177" s="41" t="s">
        <v>36</v>
      </c>
      <c r="B177" s="44" t="s">
        <v>35</v>
      </c>
      <c r="C177" s="68">
        <f>C178</f>
        <v>0</v>
      </c>
      <c r="D177" s="68">
        <f t="shared" ref="D177:E177" si="40">D178</f>
        <v>0</v>
      </c>
      <c r="E177" s="68">
        <f t="shared" si="40"/>
        <v>0</v>
      </c>
    </row>
    <row r="178" spans="1:9" s="12" customFormat="1" ht="36.75" hidden="1" customHeight="1" x14ac:dyDescent="0.3">
      <c r="A178" s="43"/>
      <c r="B178" s="42" t="s">
        <v>377</v>
      </c>
      <c r="C178" s="70"/>
      <c r="D178" s="70"/>
      <c r="E178" s="70"/>
      <c r="G178" s="54"/>
    </row>
    <row r="179" spans="1:9" ht="36.75" hidden="1" customHeight="1" x14ac:dyDescent="0.3">
      <c r="A179" s="41" t="s">
        <v>327</v>
      </c>
      <c r="B179" s="44" t="s">
        <v>35</v>
      </c>
      <c r="C179" s="68">
        <f>C180</f>
        <v>0</v>
      </c>
      <c r="D179" s="68">
        <f>D180</f>
        <v>0</v>
      </c>
      <c r="E179" s="68">
        <f t="shared" ref="E179" si="41">E180</f>
        <v>0</v>
      </c>
    </row>
    <row r="180" spans="1:9" s="12" customFormat="1" ht="24.75" hidden="1" customHeight="1" x14ac:dyDescent="0.3">
      <c r="A180" s="43"/>
      <c r="B180" s="42" t="s">
        <v>255</v>
      </c>
      <c r="C180" s="70">
        <v>0</v>
      </c>
      <c r="D180" s="70">
        <v>0</v>
      </c>
      <c r="E180" s="70">
        <v>0</v>
      </c>
      <c r="G180" s="54"/>
    </row>
    <row r="181" spans="1:9" ht="36" customHeight="1" x14ac:dyDescent="0.3">
      <c r="A181" s="41" t="s">
        <v>34</v>
      </c>
      <c r="B181" s="22" t="s">
        <v>33</v>
      </c>
      <c r="C181" s="68">
        <f>SUM(C182:C217)</f>
        <v>519703.03999999998</v>
      </c>
      <c r="D181" s="68">
        <f>SUM(D182:D217)</f>
        <v>71758.490000000005</v>
      </c>
      <c r="E181" s="68">
        <f>SUM(E182:E217)</f>
        <v>203209.3</v>
      </c>
    </row>
    <row r="182" spans="1:9" s="12" customFormat="1" ht="47.25" customHeight="1" x14ac:dyDescent="0.3">
      <c r="A182" s="43"/>
      <c r="B182" s="42" t="s">
        <v>378</v>
      </c>
      <c r="C182" s="70">
        <v>0</v>
      </c>
      <c r="D182" s="70">
        <v>4496</v>
      </c>
      <c r="E182" s="70">
        <v>4688</v>
      </c>
      <c r="G182" s="54"/>
    </row>
    <row r="183" spans="1:9" s="12" customFormat="1" ht="52.5" hidden="1" customHeight="1" x14ac:dyDescent="0.3">
      <c r="A183" s="43"/>
      <c r="B183" s="42" t="s">
        <v>32</v>
      </c>
      <c r="C183" s="70"/>
      <c r="D183" s="70"/>
      <c r="E183" s="70"/>
      <c r="G183" s="54"/>
    </row>
    <row r="184" spans="1:9" s="12" customFormat="1" ht="48" customHeight="1" x14ac:dyDescent="0.3">
      <c r="A184" s="43"/>
      <c r="B184" s="42" t="s">
        <v>379</v>
      </c>
      <c r="C184" s="70">
        <v>109678.14</v>
      </c>
      <c r="D184" s="70">
        <v>0</v>
      </c>
      <c r="E184" s="70">
        <v>0</v>
      </c>
      <c r="G184" s="54"/>
    </row>
    <row r="185" spans="1:9" s="12" customFormat="1" ht="52.5" hidden="1" customHeight="1" x14ac:dyDescent="0.3">
      <c r="A185" s="43"/>
      <c r="B185" s="42" t="s">
        <v>253</v>
      </c>
      <c r="C185" s="70"/>
      <c r="D185" s="70"/>
      <c r="E185" s="70"/>
      <c r="G185" s="54"/>
    </row>
    <row r="186" spans="1:9" s="12" customFormat="1" ht="52.5" hidden="1" customHeight="1" x14ac:dyDescent="0.3">
      <c r="A186" s="43"/>
      <c r="B186" s="42" t="s">
        <v>320</v>
      </c>
      <c r="C186" s="70">
        <v>0</v>
      </c>
      <c r="D186" s="70">
        <v>0</v>
      </c>
      <c r="E186" s="70">
        <v>0</v>
      </c>
      <c r="G186" s="54"/>
    </row>
    <row r="187" spans="1:9" s="12" customFormat="1" ht="45.75" customHeight="1" x14ac:dyDescent="0.3">
      <c r="A187" s="43"/>
      <c r="B187" s="42" t="s">
        <v>254</v>
      </c>
      <c r="C187" s="70">
        <v>9912.18</v>
      </c>
      <c r="D187" s="70">
        <v>0</v>
      </c>
      <c r="E187" s="70">
        <v>0</v>
      </c>
      <c r="G187" s="54"/>
    </row>
    <row r="188" spans="1:9" s="12" customFormat="1" ht="64.5" customHeight="1" x14ac:dyDescent="0.3">
      <c r="A188" s="43"/>
      <c r="B188" s="42" t="s">
        <v>319</v>
      </c>
      <c r="C188" s="70">
        <v>34094</v>
      </c>
      <c r="D188" s="70">
        <v>0</v>
      </c>
      <c r="E188" s="70">
        <v>0</v>
      </c>
      <c r="G188" s="54"/>
    </row>
    <row r="189" spans="1:9" s="12" customFormat="1" ht="63" customHeight="1" x14ac:dyDescent="0.3">
      <c r="A189" s="43"/>
      <c r="B189" s="42" t="s">
        <v>325</v>
      </c>
      <c r="C189" s="70">
        <v>3535.93</v>
      </c>
      <c r="D189" s="70">
        <v>3702.11</v>
      </c>
      <c r="E189" s="70">
        <v>3861.3</v>
      </c>
      <c r="G189" s="54"/>
    </row>
    <row r="190" spans="1:9" s="12" customFormat="1" ht="99" hidden="1" customHeight="1" x14ac:dyDescent="0.3">
      <c r="A190" s="48"/>
      <c r="B190" s="42" t="s">
        <v>304</v>
      </c>
      <c r="C190" s="69">
        <v>0</v>
      </c>
      <c r="D190" s="69">
        <v>0</v>
      </c>
      <c r="E190" s="69">
        <v>0</v>
      </c>
      <c r="G190" s="60">
        <v>610</v>
      </c>
      <c r="H190" s="49">
        <v>633</v>
      </c>
      <c r="I190" s="49">
        <v>659</v>
      </c>
    </row>
    <row r="191" spans="1:9" s="12" customFormat="1" ht="49.5" customHeight="1" x14ac:dyDescent="0.3">
      <c r="A191" s="43"/>
      <c r="B191" s="42" t="s">
        <v>323</v>
      </c>
      <c r="C191" s="70">
        <v>234321.86</v>
      </c>
      <c r="D191" s="70">
        <v>0</v>
      </c>
      <c r="E191" s="70">
        <v>0</v>
      </c>
      <c r="G191" s="54"/>
    </row>
    <row r="192" spans="1:9" s="12" customFormat="1" ht="52.5" hidden="1" customHeight="1" x14ac:dyDescent="0.3">
      <c r="A192" s="43"/>
      <c r="B192" s="42" t="s">
        <v>307</v>
      </c>
      <c r="C192" s="70"/>
      <c r="D192" s="70"/>
      <c r="E192" s="70"/>
      <c r="G192" s="54"/>
    </row>
    <row r="193" spans="1:9" s="12" customFormat="1" ht="33" customHeight="1" x14ac:dyDescent="0.3">
      <c r="A193" s="43"/>
      <c r="B193" s="42" t="s">
        <v>324</v>
      </c>
      <c r="C193" s="70">
        <v>63649.62</v>
      </c>
      <c r="D193" s="70">
        <v>0</v>
      </c>
      <c r="E193" s="70">
        <v>0</v>
      </c>
      <c r="G193" s="54"/>
    </row>
    <row r="194" spans="1:9" s="12" customFormat="1" ht="30" hidden="1" customHeight="1" x14ac:dyDescent="0.3">
      <c r="A194" s="43"/>
      <c r="B194" s="42" t="s">
        <v>256</v>
      </c>
      <c r="C194" s="69">
        <v>0</v>
      </c>
      <c r="D194" s="70">
        <v>0</v>
      </c>
      <c r="E194" s="70">
        <v>0</v>
      </c>
      <c r="G194" s="60">
        <v>16318.64</v>
      </c>
      <c r="H194" s="49">
        <v>0</v>
      </c>
      <c r="I194" s="49">
        <v>0</v>
      </c>
    </row>
    <row r="195" spans="1:9" s="12" customFormat="1" ht="52.5" customHeight="1" x14ac:dyDescent="0.3">
      <c r="A195" s="43"/>
      <c r="B195" s="42" t="s">
        <v>257</v>
      </c>
      <c r="C195" s="70">
        <v>39891</v>
      </c>
      <c r="D195" s="70">
        <v>38590</v>
      </c>
      <c r="E195" s="70">
        <v>38363</v>
      </c>
      <c r="G195" s="54"/>
    </row>
    <row r="196" spans="1:9" s="12" customFormat="1" ht="33" customHeight="1" x14ac:dyDescent="0.3">
      <c r="A196" s="43"/>
      <c r="B196" s="42" t="s">
        <v>258</v>
      </c>
      <c r="C196" s="71">
        <v>7211</v>
      </c>
      <c r="D196" s="71">
        <v>7682</v>
      </c>
      <c r="E196" s="71">
        <v>7742</v>
      </c>
      <c r="G196" s="54"/>
    </row>
    <row r="197" spans="1:9" s="12" customFormat="1" ht="46.5" customHeight="1" x14ac:dyDescent="0.3">
      <c r="A197" s="48"/>
      <c r="B197" s="42" t="s">
        <v>305</v>
      </c>
      <c r="C197" s="70">
        <v>10000</v>
      </c>
      <c r="D197" s="70">
        <v>0</v>
      </c>
      <c r="E197" s="70">
        <v>0</v>
      </c>
      <c r="G197" s="54"/>
    </row>
    <row r="198" spans="1:9" s="12" customFormat="1" ht="99.75" hidden="1" customHeight="1" x14ac:dyDescent="0.3">
      <c r="A198" s="48"/>
      <c r="B198" s="42" t="s">
        <v>341</v>
      </c>
      <c r="C198" s="70">
        <v>0</v>
      </c>
      <c r="D198" s="71">
        <v>0</v>
      </c>
      <c r="E198" s="71">
        <v>0</v>
      </c>
      <c r="G198" s="54"/>
    </row>
    <row r="199" spans="1:9" s="12" customFormat="1" ht="39" hidden="1" customHeight="1" x14ac:dyDescent="0.3">
      <c r="A199" s="48"/>
      <c r="B199" s="42" t="s">
        <v>328</v>
      </c>
      <c r="C199" s="69">
        <v>0</v>
      </c>
      <c r="D199" s="70">
        <v>0</v>
      </c>
      <c r="E199" s="70">
        <v>0</v>
      </c>
      <c r="G199" s="60">
        <v>17665.39</v>
      </c>
      <c r="H199" s="49">
        <v>0</v>
      </c>
      <c r="I199" s="49">
        <v>0</v>
      </c>
    </row>
    <row r="200" spans="1:9" s="12" customFormat="1" ht="39" hidden="1" customHeight="1" x14ac:dyDescent="0.3">
      <c r="A200" s="43"/>
      <c r="B200" s="42" t="s">
        <v>308</v>
      </c>
      <c r="C200" s="70"/>
      <c r="D200" s="70"/>
      <c r="E200" s="70"/>
      <c r="G200" s="54"/>
    </row>
    <row r="201" spans="1:9" s="12" customFormat="1" ht="39" hidden="1" customHeight="1" x14ac:dyDescent="0.3">
      <c r="A201" s="43"/>
      <c r="B201" s="42" t="s">
        <v>342</v>
      </c>
      <c r="C201" s="70"/>
      <c r="D201" s="70"/>
      <c r="E201" s="70"/>
      <c r="G201" s="54"/>
    </row>
    <row r="202" spans="1:9" s="12" customFormat="1" ht="52.5" hidden="1" customHeight="1" x14ac:dyDescent="0.3">
      <c r="A202" s="43"/>
      <c r="B202" s="42" t="s">
        <v>380</v>
      </c>
      <c r="C202" s="70"/>
      <c r="D202" s="70"/>
      <c r="E202" s="70"/>
      <c r="G202" s="54"/>
    </row>
    <row r="203" spans="1:9" s="12" customFormat="1" ht="52.5" hidden="1" customHeight="1" x14ac:dyDescent="0.3">
      <c r="A203" s="43"/>
      <c r="B203" s="42" t="s">
        <v>381</v>
      </c>
      <c r="C203" s="70"/>
      <c r="D203" s="70"/>
      <c r="E203" s="70"/>
      <c r="G203" s="54"/>
    </row>
    <row r="204" spans="1:9" s="12" customFormat="1" ht="111.75" hidden="1" customHeight="1" x14ac:dyDescent="0.3">
      <c r="A204" s="43"/>
      <c r="B204" s="42" t="s">
        <v>382</v>
      </c>
      <c r="C204" s="70"/>
      <c r="D204" s="70"/>
      <c r="E204" s="70"/>
      <c r="G204" s="54"/>
    </row>
    <row r="205" spans="1:9" s="12" customFormat="1" ht="156.75" hidden="1" customHeight="1" x14ac:dyDescent="0.3">
      <c r="A205" s="43"/>
      <c r="B205" s="42" t="s">
        <v>330</v>
      </c>
      <c r="C205" s="69">
        <v>0</v>
      </c>
      <c r="D205" s="69">
        <v>0</v>
      </c>
      <c r="E205" s="70">
        <v>0</v>
      </c>
      <c r="G205" s="60">
        <v>72</v>
      </c>
      <c r="H205" s="49">
        <v>2368</v>
      </c>
      <c r="I205" s="49">
        <v>0</v>
      </c>
    </row>
    <row r="206" spans="1:9" s="12" customFormat="1" ht="39.75" hidden="1" customHeight="1" x14ac:dyDescent="0.3">
      <c r="A206" s="43"/>
      <c r="B206" s="42" t="s">
        <v>383</v>
      </c>
      <c r="C206" s="70"/>
      <c r="D206" s="70"/>
      <c r="E206" s="70"/>
      <c r="G206" s="54"/>
    </row>
    <row r="207" spans="1:9" s="12" customFormat="1" ht="52.5" hidden="1" customHeight="1" x14ac:dyDescent="0.3">
      <c r="A207" s="43"/>
      <c r="B207" s="42" t="s">
        <v>384</v>
      </c>
      <c r="C207" s="70"/>
      <c r="D207" s="70"/>
      <c r="E207" s="70"/>
      <c r="G207" s="54"/>
    </row>
    <row r="208" spans="1:9" s="12" customFormat="1" ht="52.5" hidden="1" customHeight="1" x14ac:dyDescent="0.3">
      <c r="A208" s="43"/>
      <c r="B208" s="42" t="s">
        <v>385</v>
      </c>
      <c r="C208" s="70"/>
      <c r="D208" s="70"/>
      <c r="E208" s="70"/>
      <c r="G208" s="54"/>
    </row>
    <row r="209" spans="1:7" s="12" customFormat="1" ht="28.5" hidden="1" customHeight="1" x14ac:dyDescent="0.3">
      <c r="A209" s="43"/>
      <c r="B209" s="42" t="s">
        <v>386</v>
      </c>
      <c r="C209" s="70"/>
      <c r="D209" s="70"/>
      <c r="E209" s="70"/>
      <c r="G209" s="54"/>
    </row>
    <row r="210" spans="1:7" s="12" customFormat="1" ht="28.5" hidden="1" customHeight="1" x14ac:dyDescent="0.3">
      <c r="A210" s="43"/>
      <c r="B210" s="42" t="s">
        <v>387</v>
      </c>
      <c r="C210" s="70"/>
      <c r="D210" s="70"/>
      <c r="E210" s="70"/>
      <c r="G210" s="54"/>
    </row>
    <row r="211" spans="1:7" s="12" customFormat="1" ht="52.5" hidden="1" customHeight="1" x14ac:dyDescent="0.3">
      <c r="A211" s="48"/>
      <c r="B211" s="42" t="s">
        <v>388</v>
      </c>
      <c r="C211" s="70"/>
      <c r="D211" s="70"/>
      <c r="E211" s="70"/>
      <c r="G211" s="54"/>
    </row>
    <row r="212" spans="1:7" s="12" customFormat="1" ht="83.25" hidden="1" customHeight="1" x14ac:dyDescent="0.3">
      <c r="A212" s="48"/>
      <c r="B212" s="42" t="s">
        <v>389</v>
      </c>
      <c r="C212" s="70"/>
      <c r="D212" s="70"/>
      <c r="E212" s="70"/>
      <c r="G212" s="54"/>
    </row>
    <row r="213" spans="1:7" s="12" customFormat="1" ht="81.75" hidden="1" customHeight="1" x14ac:dyDescent="0.3">
      <c r="A213" s="48"/>
      <c r="B213" s="42" t="s">
        <v>390</v>
      </c>
      <c r="C213" s="70"/>
      <c r="D213" s="70"/>
      <c r="E213" s="70"/>
      <c r="G213" s="54"/>
    </row>
    <row r="214" spans="1:7" s="12" customFormat="1" ht="52.5" hidden="1" customHeight="1" x14ac:dyDescent="0.3">
      <c r="A214" s="43"/>
      <c r="B214" s="42" t="s">
        <v>391</v>
      </c>
      <c r="C214" s="70"/>
      <c r="D214" s="70"/>
      <c r="E214" s="70"/>
      <c r="G214" s="54"/>
    </row>
    <row r="215" spans="1:7" s="12" customFormat="1" ht="35.25" hidden="1" customHeight="1" x14ac:dyDescent="0.3">
      <c r="A215" s="43"/>
      <c r="B215" s="42" t="s">
        <v>411</v>
      </c>
      <c r="C215" s="71">
        <v>0</v>
      </c>
      <c r="D215" s="70">
        <v>0</v>
      </c>
      <c r="E215" s="70">
        <v>0</v>
      </c>
      <c r="G215" s="54"/>
    </row>
    <row r="216" spans="1:7" s="12" customFormat="1" ht="33" customHeight="1" x14ac:dyDescent="0.3">
      <c r="A216" s="43"/>
      <c r="B216" s="42" t="s">
        <v>412</v>
      </c>
      <c r="C216" s="70">
        <v>7409.31</v>
      </c>
      <c r="D216" s="70">
        <v>17288.38</v>
      </c>
      <c r="E216" s="70">
        <v>148555</v>
      </c>
      <c r="G216" s="54"/>
    </row>
    <row r="217" spans="1:7" s="12" customFormat="1" ht="36" hidden="1" customHeight="1" x14ac:dyDescent="0.3">
      <c r="A217" s="23"/>
      <c r="B217" s="35"/>
      <c r="C217" s="70"/>
      <c r="D217" s="70"/>
      <c r="E217" s="70"/>
      <c r="G217" s="54"/>
    </row>
    <row r="218" spans="1:7" s="6" customFormat="1" ht="33.75" customHeight="1" x14ac:dyDescent="0.3">
      <c r="A218" s="4" t="s">
        <v>31</v>
      </c>
      <c r="B218" s="7" t="s">
        <v>30</v>
      </c>
      <c r="C218" s="63">
        <f>C219+C232+C235+C236+C237+C238+C239+C240+C241+C242</f>
        <v>2189730.6030000001</v>
      </c>
      <c r="D218" s="63">
        <f t="shared" ref="D218:E218" si="42">D219+D232+D235+D236+D237+D238+D239+D240+D241+D242</f>
        <v>2175751.6090000002</v>
      </c>
      <c r="E218" s="63">
        <f t="shared" si="42"/>
        <v>2168382.5759999999</v>
      </c>
      <c r="G218" s="56"/>
    </row>
    <row r="219" spans="1:7" ht="33.75" customHeight="1" x14ac:dyDescent="0.3">
      <c r="A219" s="8" t="s">
        <v>29</v>
      </c>
      <c r="B219" s="29" t="s">
        <v>28</v>
      </c>
      <c r="C219" s="64">
        <f>SUM(C220:C231)</f>
        <v>45765.7</v>
      </c>
      <c r="D219" s="64">
        <f t="shared" ref="D219:E219" si="43">SUM(D220:D231)</f>
        <v>45816.7</v>
      </c>
      <c r="E219" s="64">
        <f t="shared" si="43"/>
        <v>45861.7</v>
      </c>
    </row>
    <row r="220" spans="1:7" s="12" customFormat="1" ht="48" customHeight="1" x14ac:dyDescent="0.3">
      <c r="A220" s="10"/>
      <c r="B220" s="38" t="s">
        <v>260</v>
      </c>
      <c r="C220" s="65">
        <v>5510</v>
      </c>
      <c r="D220" s="65">
        <v>5504</v>
      </c>
      <c r="E220" s="65">
        <v>5504</v>
      </c>
      <c r="G220" s="54"/>
    </row>
    <row r="221" spans="1:7" s="12" customFormat="1" ht="63.75" customHeight="1" x14ac:dyDescent="0.3">
      <c r="A221" s="10"/>
      <c r="B221" s="38" t="s">
        <v>237</v>
      </c>
      <c r="C221" s="65">
        <v>7935</v>
      </c>
      <c r="D221" s="65">
        <v>7992</v>
      </c>
      <c r="E221" s="65">
        <v>8037</v>
      </c>
      <c r="G221" s="54"/>
    </row>
    <row r="222" spans="1:7" s="12" customFormat="1" ht="68.25" hidden="1" customHeight="1" x14ac:dyDescent="0.3">
      <c r="A222" s="28"/>
      <c r="B222" s="38" t="s">
        <v>318</v>
      </c>
      <c r="C222" s="73"/>
      <c r="D222" s="73"/>
      <c r="E222" s="73"/>
      <c r="G222" s="54"/>
    </row>
    <row r="223" spans="1:7" s="12" customFormat="1" ht="49.5" customHeight="1" x14ac:dyDescent="0.3">
      <c r="A223" s="10"/>
      <c r="B223" s="38" t="s">
        <v>309</v>
      </c>
      <c r="C223" s="73">
        <v>5</v>
      </c>
      <c r="D223" s="73">
        <v>5</v>
      </c>
      <c r="E223" s="73">
        <v>5</v>
      </c>
      <c r="G223" s="54"/>
    </row>
    <row r="224" spans="1:7" s="12" customFormat="1" ht="33" customHeight="1" x14ac:dyDescent="0.3">
      <c r="A224" s="10"/>
      <c r="B224" s="38" t="s">
        <v>27</v>
      </c>
      <c r="C224" s="65">
        <v>27566</v>
      </c>
      <c r="D224" s="65">
        <v>27566</v>
      </c>
      <c r="E224" s="65">
        <v>27566</v>
      </c>
      <c r="G224" s="54"/>
    </row>
    <row r="225" spans="1:7" s="12" customFormat="1" ht="51" customHeight="1" x14ac:dyDescent="0.3">
      <c r="A225" s="10"/>
      <c r="B225" s="38" t="s">
        <v>26</v>
      </c>
      <c r="C225" s="65">
        <v>1284</v>
      </c>
      <c r="D225" s="65">
        <v>1284</v>
      </c>
      <c r="E225" s="65">
        <v>1284</v>
      </c>
      <c r="G225" s="54"/>
    </row>
    <row r="226" spans="1:7" s="12" customFormat="1" ht="186" hidden="1" customHeight="1" x14ac:dyDescent="0.3">
      <c r="A226" s="10"/>
      <c r="B226" s="38" t="s">
        <v>25</v>
      </c>
      <c r="C226" s="65"/>
      <c r="D226" s="65"/>
      <c r="E226" s="65"/>
      <c r="G226" s="54"/>
    </row>
    <row r="227" spans="1:7" s="12" customFormat="1" ht="64.5" hidden="1" customHeight="1" x14ac:dyDescent="0.3">
      <c r="A227" s="10"/>
      <c r="B227" s="38" t="s">
        <v>311</v>
      </c>
      <c r="C227" s="65"/>
      <c r="D227" s="65"/>
      <c r="E227" s="65"/>
      <c r="G227" s="54"/>
    </row>
    <row r="228" spans="1:7" s="12" customFormat="1" ht="48.75" hidden="1" customHeight="1" x14ac:dyDescent="0.3">
      <c r="A228" s="10"/>
      <c r="B228" s="38" t="s">
        <v>312</v>
      </c>
      <c r="C228" s="65"/>
      <c r="D228" s="65"/>
      <c r="E228" s="65"/>
      <c r="G228" s="54"/>
    </row>
    <row r="229" spans="1:7" s="12" customFormat="1" ht="67.5" customHeight="1" x14ac:dyDescent="0.3">
      <c r="A229" s="10"/>
      <c r="B229" s="38" t="s">
        <v>238</v>
      </c>
      <c r="C229" s="65">
        <v>2227</v>
      </c>
      <c r="D229" s="65">
        <v>2227</v>
      </c>
      <c r="E229" s="65">
        <v>2227</v>
      </c>
      <c r="G229" s="54"/>
    </row>
    <row r="230" spans="1:7" s="12" customFormat="1" ht="64.5" customHeight="1" x14ac:dyDescent="0.3">
      <c r="A230" s="10"/>
      <c r="B230" s="38" t="s">
        <v>279</v>
      </c>
      <c r="C230" s="65">
        <v>714</v>
      </c>
      <c r="D230" s="65">
        <v>714</v>
      </c>
      <c r="E230" s="65">
        <v>714</v>
      </c>
      <c r="G230" s="54"/>
    </row>
    <row r="231" spans="1:7" s="12" customFormat="1" ht="94.5" customHeight="1" x14ac:dyDescent="0.3">
      <c r="A231" s="10"/>
      <c r="B231" s="38" t="s">
        <v>310</v>
      </c>
      <c r="C231" s="65">
        <v>524.70000000000005</v>
      </c>
      <c r="D231" s="65">
        <v>524.70000000000005</v>
      </c>
      <c r="E231" s="65">
        <v>524.70000000000005</v>
      </c>
      <c r="G231" s="54"/>
    </row>
    <row r="232" spans="1:7" ht="66.75" customHeight="1" x14ac:dyDescent="0.3">
      <c r="A232" s="8" t="s">
        <v>24</v>
      </c>
      <c r="B232" s="20" t="s">
        <v>22</v>
      </c>
      <c r="C232" s="64">
        <f t="shared" ref="C232:E232" si="44">SUM(C233:C234)</f>
        <v>34405</v>
      </c>
      <c r="D232" s="64">
        <f t="shared" si="44"/>
        <v>34405</v>
      </c>
      <c r="E232" s="64">
        <f t="shared" si="44"/>
        <v>34405</v>
      </c>
    </row>
    <row r="233" spans="1:7" s="12" customFormat="1" ht="62.25" customHeight="1" x14ac:dyDescent="0.3">
      <c r="A233" s="10" t="s">
        <v>23</v>
      </c>
      <c r="B233" s="36" t="s">
        <v>250</v>
      </c>
      <c r="C233" s="65">
        <v>32387</v>
      </c>
      <c r="D233" s="65">
        <v>32387</v>
      </c>
      <c r="E233" s="65">
        <v>32387</v>
      </c>
      <c r="G233" s="54"/>
    </row>
    <row r="234" spans="1:7" s="12" customFormat="1" ht="76.5" customHeight="1" x14ac:dyDescent="0.3">
      <c r="A234" s="10" t="s">
        <v>21</v>
      </c>
      <c r="B234" s="36" t="s">
        <v>251</v>
      </c>
      <c r="C234" s="65">
        <f>1694+324</f>
        <v>2018</v>
      </c>
      <c r="D234" s="65">
        <v>2018</v>
      </c>
      <c r="E234" s="65">
        <v>2018</v>
      </c>
      <c r="G234" s="54"/>
    </row>
    <row r="235" spans="1:7" ht="65.25" customHeight="1" x14ac:dyDescent="0.3">
      <c r="A235" s="8" t="s">
        <v>20</v>
      </c>
      <c r="B235" s="20" t="s">
        <v>19</v>
      </c>
      <c r="C235" s="68">
        <f>28060+45597</f>
        <v>73657</v>
      </c>
      <c r="D235" s="68">
        <v>59627</v>
      </c>
      <c r="E235" s="68">
        <v>49105</v>
      </c>
    </row>
    <row r="236" spans="1:7" ht="61.5" customHeight="1" x14ac:dyDescent="0.3">
      <c r="A236" s="8" t="s">
        <v>18</v>
      </c>
      <c r="B236" s="20" t="s">
        <v>17</v>
      </c>
      <c r="C236" s="68">
        <v>0.10299999999999999</v>
      </c>
      <c r="D236" s="68">
        <v>0.109</v>
      </c>
      <c r="E236" s="68">
        <v>2145.076</v>
      </c>
    </row>
    <row r="237" spans="1:7" ht="99.75" hidden="1" customHeight="1" x14ac:dyDescent="0.3">
      <c r="A237" s="8" t="s">
        <v>396</v>
      </c>
      <c r="B237" s="20" t="s">
        <v>394</v>
      </c>
      <c r="C237" s="68"/>
      <c r="D237" s="68"/>
      <c r="E237" s="68"/>
    </row>
    <row r="238" spans="1:7" ht="66.75" hidden="1" customHeight="1" x14ac:dyDescent="0.3">
      <c r="A238" s="8" t="s">
        <v>314</v>
      </c>
      <c r="B238" s="20" t="s">
        <v>313</v>
      </c>
      <c r="C238" s="68"/>
      <c r="D238" s="68"/>
      <c r="E238" s="68"/>
    </row>
    <row r="239" spans="1:7" ht="66.75" hidden="1" customHeight="1" x14ac:dyDescent="0.3">
      <c r="A239" s="8" t="s">
        <v>397</v>
      </c>
      <c r="B239" s="20" t="s">
        <v>395</v>
      </c>
      <c r="C239" s="68"/>
      <c r="D239" s="68"/>
      <c r="E239" s="68"/>
    </row>
    <row r="240" spans="1:7" ht="62.25" customHeight="1" x14ac:dyDescent="0.3">
      <c r="A240" s="41" t="s">
        <v>333</v>
      </c>
      <c r="B240" s="20" t="s">
        <v>334</v>
      </c>
      <c r="C240" s="68">
        <v>4606.8</v>
      </c>
      <c r="D240" s="68">
        <v>4606.8</v>
      </c>
      <c r="E240" s="68">
        <v>5569.8</v>
      </c>
    </row>
    <row r="241" spans="1:7" ht="64.5" customHeight="1" x14ac:dyDescent="0.3">
      <c r="A241" s="8" t="s">
        <v>16</v>
      </c>
      <c r="B241" s="20" t="s">
        <v>15</v>
      </c>
      <c r="C241" s="68">
        <v>45700</v>
      </c>
      <c r="D241" s="68">
        <v>45700</v>
      </c>
      <c r="E241" s="68">
        <v>45700</v>
      </c>
    </row>
    <row r="242" spans="1:7" ht="38.25" customHeight="1" x14ac:dyDescent="0.3">
      <c r="A242" s="8" t="s">
        <v>14</v>
      </c>
      <c r="B242" s="20" t="s">
        <v>13</v>
      </c>
      <c r="C242" s="68">
        <f t="shared" ref="C242:E242" si="45">SUM(C243:C244)</f>
        <v>1985596</v>
      </c>
      <c r="D242" s="68">
        <f t="shared" si="45"/>
        <v>1985596</v>
      </c>
      <c r="E242" s="68">
        <f t="shared" si="45"/>
        <v>1985596</v>
      </c>
    </row>
    <row r="243" spans="1:7" s="25" customFormat="1" ht="184.5" customHeight="1" x14ac:dyDescent="0.3">
      <c r="A243" s="10"/>
      <c r="B243" s="37" t="s">
        <v>413</v>
      </c>
      <c r="C243" s="70">
        <v>1977090</v>
      </c>
      <c r="D243" s="70">
        <v>1977090</v>
      </c>
      <c r="E243" s="70">
        <v>1977090</v>
      </c>
      <c r="G243" s="61"/>
    </row>
    <row r="244" spans="1:7" s="25" customFormat="1" ht="217.5" customHeight="1" x14ac:dyDescent="0.3">
      <c r="A244" s="10"/>
      <c r="B244" s="37" t="s">
        <v>414</v>
      </c>
      <c r="C244" s="70">
        <v>8506</v>
      </c>
      <c r="D244" s="70">
        <v>8506</v>
      </c>
      <c r="E244" s="70">
        <v>8506</v>
      </c>
      <c r="G244" s="61"/>
    </row>
    <row r="245" spans="1:7" s="6" customFormat="1" ht="38.25" customHeight="1" x14ac:dyDescent="0.3">
      <c r="A245" s="4" t="s">
        <v>12</v>
      </c>
      <c r="B245" s="7" t="s">
        <v>11</v>
      </c>
      <c r="C245" s="63">
        <f>C246+C247+C250</f>
        <v>307827</v>
      </c>
      <c r="D245" s="63">
        <f t="shared" ref="D245:E245" si="46">D246+D247+D250</f>
        <v>0</v>
      </c>
      <c r="E245" s="63">
        <f t="shared" si="46"/>
        <v>0</v>
      </c>
      <c r="G245" s="56"/>
    </row>
    <row r="246" spans="1:7" ht="81.75" hidden="1" customHeight="1" x14ac:dyDescent="0.3">
      <c r="A246" s="8" t="s">
        <v>399</v>
      </c>
      <c r="B246" s="20" t="s">
        <v>398</v>
      </c>
      <c r="C246" s="64"/>
      <c r="D246" s="64"/>
      <c r="E246" s="64"/>
    </row>
    <row r="247" spans="1:7" ht="39.75" hidden="1" customHeight="1" x14ac:dyDescent="0.3">
      <c r="A247" s="8" t="s">
        <v>272</v>
      </c>
      <c r="B247" s="20" t="s">
        <v>273</v>
      </c>
      <c r="C247" s="64">
        <f>SUM(C248:C249)</f>
        <v>0</v>
      </c>
      <c r="D247" s="64">
        <f t="shared" ref="D247:E247" si="47">SUM(D248:D249)</f>
        <v>0</v>
      </c>
      <c r="E247" s="64">
        <f t="shared" si="47"/>
        <v>0</v>
      </c>
    </row>
    <row r="248" spans="1:7" s="12" customFormat="1" ht="39.75" hidden="1" customHeight="1" x14ac:dyDescent="0.3">
      <c r="A248" s="10"/>
      <c r="B248" s="38" t="s">
        <v>343</v>
      </c>
      <c r="C248" s="65"/>
      <c r="D248" s="65"/>
      <c r="E248" s="65"/>
      <c r="G248" s="54"/>
    </row>
    <row r="249" spans="1:7" s="12" customFormat="1" ht="39.75" hidden="1" customHeight="1" x14ac:dyDescent="0.3">
      <c r="A249" s="10"/>
      <c r="B249" s="38" t="s">
        <v>344</v>
      </c>
      <c r="C249" s="65"/>
      <c r="D249" s="65"/>
      <c r="E249" s="65"/>
      <c r="G249" s="54"/>
    </row>
    <row r="250" spans="1:7" ht="33.75" customHeight="1" x14ac:dyDescent="0.3">
      <c r="A250" s="8" t="s">
        <v>10</v>
      </c>
      <c r="B250" s="20" t="s">
        <v>9</v>
      </c>
      <c r="C250" s="64">
        <f>SUM(C251:C261)</f>
        <v>307827</v>
      </c>
      <c r="D250" s="64">
        <f t="shared" ref="D250:E250" si="48">SUM(D251:D261)</f>
        <v>0</v>
      </c>
      <c r="E250" s="64">
        <f t="shared" si="48"/>
        <v>0</v>
      </c>
    </row>
    <row r="251" spans="1:7" s="12" customFormat="1" ht="49.5" customHeight="1" x14ac:dyDescent="0.3">
      <c r="A251" s="10"/>
      <c r="B251" s="38" t="s">
        <v>317</v>
      </c>
      <c r="C251" s="65">
        <v>1000</v>
      </c>
      <c r="D251" s="65">
        <v>0</v>
      </c>
      <c r="E251" s="65">
        <v>0</v>
      </c>
      <c r="G251" s="54"/>
    </row>
    <row r="252" spans="1:7" s="12" customFormat="1" ht="39" hidden="1" customHeight="1" x14ac:dyDescent="0.3">
      <c r="A252" s="10"/>
      <c r="B252" s="38" t="s">
        <v>252</v>
      </c>
      <c r="C252" s="65"/>
      <c r="D252" s="65"/>
      <c r="E252" s="65"/>
      <c r="G252" s="54"/>
    </row>
    <row r="253" spans="1:7" s="12" customFormat="1" ht="66.75" customHeight="1" x14ac:dyDescent="0.3">
      <c r="A253" s="10"/>
      <c r="B253" s="38" t="s">
        <v>259</v>
      </c>
      <c r="C253" s="65">
        <v>306827</v>
      </c>
      <c r="D253" s="65">
        <v>0</v>
      </c>
      <c r="E253" s="65">
        <v>0</v>
      </c>
      <c r="G253" s="54"/>
    </row>
    <row r="254" spans="1:7" s="12" customFormat="1" ht="78" hidden="1" customHeight="1" x14ac:dyDescent="0.3">
      <c r="A254" s="10"/>
      <c r="B254" s="38" t="s">
        <v>345</v>
      </c>
      <c r="C254" s="65"/>
      <c r="D254" s="65"/>
      <c r="E254" s="65"/>
      <c r="G254" s="54"/>
    </row>
    <row r="255" spans="1:7" s="12" customFormat="1" ht="35.25" hidden="1" customHeight="1" x14ac:dyDescent="0.3">
      <c r="A255" s="10"/>
      <c r="B255" s="38" t="s">
        <v>400</v>
      </c>
      <c r="C255" s="65"/>
      <c r="D255" s="65"/>
      <c r="E255" s="65"/>
      <c r="G255" s="54"/>
    </row>
    <row r="256" spans="1:7" s="12" customFormat="1" ht="51" hidden="1" customHeight="1" x14ac:dyDescent="0.3">
      <c r="A256" s="10"/>
      <c r="B256" s="38" t="s">
        <v>401</v>
      </c>
      <c r="C256" s="65"/>
      <c r="D256" s="65"/>
      <c r="E256" s="65"/>
      <c r="G256" s="54"/>
    </row>
    <row r="257" spans="1:7" s="12" customFormat="1" ht="42.75" hidden="1" customHeight="1" x14ac:dyDescent="0.3">
      <c r="A257" s="10"/>
      <c r="B257" s="38" t="s">
        <v>402</v>
      </c>
      <c r="C257" s="65"/>
      <c r="D257" s="65"/>
      <c r="E257" s="65"/>
      <c r="G257" s="54"/>
    </row>
    <row r="258" spans="1:7" s="12" customFormat="1" ht="99" hidden="1" customHeight="1" x14ac:dyDescent="0.3">
      <c r="A258" s="10"/>
      <c r="B258" s="38" t="s">
        <v>403</v>
      </c>
      <c r="C258" s="65"/>
      <c r="D258" s="65"/>
      <c r="E258" s="65"/>
      <c r="G258" s="54"/>
    </row>
    <row r="259" spans="1:7" s="12" customFormat="1" ht="68.25" hidden="1" customHeight="1" x14ac:dyDescent="0.3">
      <c r="A259" s="10"/>
      <c r="B259" s="38" t="s">
        <v>404</v>
      </c>
      <c r="C259" s="65"/>
      <c r="D259" s="65"/>
      <c r="E259" s="65"/>
      <c r="G259" s="54"/>
    </row>
    <row r="260" spans="1:7" s="12" customFormat="1" ht="70.5" hidden="1" customHeight="1" x14ac:dyDescent="0.3">
      <c r="A260" s="10"/>
      <c r="B260" s="38" t="s">
        <v>405</v>
      </c>
      <c r="C260" s="65"/>
      <c r="D260" s="65"/>
      <c r="E260" s="65"/>
      <c r="G260" s="54"/>
    </row>
    <row r="261" spans="1:7" s="12" customFormat="1" ht="53.25" hidden="1" customHeight="1" x14ac:dyDescent="0.3">
      <c r="A261" s="10"/>
      <c r="B261" s="38" t="s">
        <v>406</v>
      </c>
      <c r="C261" s="65"/>
      <c r="D261" s="65"/>
      <c r="E261" s="65"/>
      <c r="G261" s="54"/>
    </row>
    <row r="262" spans="1:7" s="6" customFormat="1" ht="34.5" hidden="1" customHeight="1" x14ac:dyDescent="0.3">
      <c r="A262" s="26" t="s">
        <v>274</v>
      </c>
      <c r="B262" s="27" t="s">
        <v>275</v>
      </c>
      <c r="C262" s="63"/>
      <c r="D262" s="63"/>
      <c r="E262" s="63"/>
      <c r="G262" s="56"/>
    </row>
    <row r="263" spans="1:7" s="6" customFormat="1" ht="34.5" hidden="1" customHeight="1" x14ac:dyDescent="0.3">
      <c r="A263" s="26" t="s">
        <v>8</v>
      </c>
      <c r="B263" s="27" t="s">
        <v>7</v>
      </c>
      <c r="C263" s="63"/>
      <c r="D263" s="63"/>
      <c r="E263" s="63"/>
      <c r="G263" s="56"/>
    </row>
    <row r="264" spans="1:7" s="6" customFormat="1" ht="21.75" hidden="1" customHeight="1" x14ac:dyDescent="0.3">
      <c r="A264" s="26" t="s">
        <v>6</v>
      </c>
      <c r="B264" s="27" t="s">
        <v>5</v>
      </c>
      <c r="C264" s="63"/>
      <c r="D264" s="63"/>
      <c r="E264" s="63"/>
      <c r="G264" s="56"/>
    </row>
    <row r="265" spans="1:7" s="6" customFormat="1" ht="64.5" hidden="1" customHeight="1" x14ac:dyDescent="0.3">
      <c r="A265" s="4" t="s">
        <v>4</v>
      </c>
      <c r="B265" s="7" t="s">
        <v>3</v>
      </c>
      <c r="C265" s="63">
        <f>SUM(C266:C268)</f>
        <v>0</v>
      </c>
      <c r="D265" s="63">
        <f t="shared" ref="D265:E265" si="49">SUM(D266:D268)</f>
        <v>0</v>
      </c>
      <c r="E265" s="63">
        <f t="shared" si="49"/>
        <v>0</v>
      </c>
      <c r="G265" s="56"/>
    </row>
    <row r="266" spans="1:7" ht="32.25" hidden="1" customHeight="1" x14ac:dyDescent="0.3">
      <c r="A266" s="45" t="s">
        <v>407</v>
      </c>
      <c r="B266" s="20" t="s">
        <v>246</v>
      </c>
      <c r="C266" s="64"/>
      <c r="D266" s="64"/>
      <c r="E266" s="64"/>
    </row>
    <row r="267" spans="1:7" ht="32.25" hidden="1" customHeight="1" x14ac:dyDescent="0.3">
      <c r="A267" s="45" t="s">
        <v>408</v>
      </c>
      <c r="B267" s="20" t="s">
        <v>247</v>
      </c>
      <c r="C267" s="64"/>
      <c r="D267" s="64"/>
      <c r="E267" s="64"/>
    </row>
    <row r="268" spans="1:7" ht="32.25" hidden="1" customHeight="1" x14ac:dyDescent="0.3">
      <c r="A268" s="45" t="s">
        <v>409</v>
      </c>
      <c r="B268" s="20" t="s">
        <v>410</v>
      </c>
      <c r="C268" s="64"/>
      <c r="D268" s="64"/>
      <c r="E268" s="64"/>
    </row>
    <row r="269" spans="1:7" s="6" customFormat="1" ht="51.75" hidden="1" customHeight="1" x14ac:dyDescent="0.3">
      <c r="A269" s="4" t="s">
        <v>2</v>
      </c>
      <c r="B269" s="7" t="s">
        <v>1</v>
      </c>
      <c r="C269" s="63">
        <f>SUM(C270:C271)</f>
        <v>0</v>
      </c>
      <c r="D269" s="63">
        <f t="shared" ref="D269:E269" si="50">SUM(D270:D271)</f>
        <v>0</v>
      </c>
      <c r="E269" s="63">
        <f t="shared" si="50"/>
        <v>0</v>
      </c>
      <c r="G269" s="56"/>
    </row>
    <row r="270" spans="1:7" ht="82.5" hidden="1" customHeight="1" x14ac:dyDescent="0.3">
      <c r="A270" s="45" t="s">
        <v>249</v>
      </c>
      <c r="B270" s="20" t="s">
        <v>347</v>
      </c>
      <c r="C270" s="64"/>
      <c r="D270" s="64"/>
      <c r="E270" s="64"/>
    </row>
    <row r="271" spans="1:7" ht="48" hidden="1" customHeight="1" x14ac:dyDescent="0.3">
      <c r="A271" s="8" t="s">
        <v>249</v>
      </c>
      <c r="B271" s="20" t="s">
        <v>248</v>
      </c>
      <c r="C271" s="64"/>
      <c r="D271" s="64"/>
      <c r="E271" s="64"/>
    </row>
    <row r="272" spans="1:7" s="6" customFormat="1" ht="25.5" customHeight="1" x14ac:dyDescent="0.3">
      <c r="A272" s="19"/>
      <c r="B272" s="5" t="s">
        <v>0</v>
      </c>
      <c r="C272" s="63">
        <f t="shared" ref="C272:E272" si="51">C10+C123</f>
        <v>12916390.007299999</v>
      </c>
      <c r="D272" s="63">
        <f t="shared" si="51"/>
        <v>7712814.4026100002</v>
      </c>
      <c r="E272" s="63">
        <f t="shared" si="51"/>
        <v>7995866.5696099997</v>
      </c>
      <c r="G272" s="62">
        <f>13542944.46493-C272</f>
        <v>626554.45763000101</v>
      </c>
    </row>
    <row r="273" spans="5:5" ht="10.199999999999999" customHeight="1" x14ac:dyDescent="0.3">
      <c r="E273" s="81" t="s">
        <v>421</v>
      </c>
    </row>
    <row r="275" spans="5:5" ht="14.25" customHeight="1" x14ac:dyDescent="0.3"/>
    <row r="276" spans="5:5" ht="14.25" customHeight="1" x14ac:dyDescent="0.3"/>
  </sheetData>
  <mergeCells count="8">
    <mergeCell ref="C1:E1"/>
    <mergeCell ref="A5:E5"/>
    <mergeCell ref="C3:E3"/>
    <mergeCell ref="A8:A9"/>
    <mergeCell ref="B8:B9"/>
    <mergeCell ref="C8:C9"/>
    <mergeCell ref="D8:E8"/>
    <mergeCell ref="C7:E7"/>
  </mergeCells>
  <pageMargins left="1.1811023622047245" right="0.39370078740157483" top="0.78740157480314965" bottom="0.78740157480314965" header="0.19685039370078741" footer="0.23622047244094491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107Strizhak</cp:lastModifiedBy>
  <cp:lastPrinted>2024-02-14T13:37:55Z</cp:lastPrinted>
  <dcterms:created xsi:type="dcterms:W3CDTF">2020-11-06T11:10:42Z</dcterms:created>
  <dcterms:modified xsi:type="dcterms:W3CDTF">2024-02-14T13:37:57Z</dcterms:modified>
</cp:coreProperties>
</file>