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dohod\Fnn\Бюджет 2023\бюджет 2023-2025\уточнения\декабрь 2023\"/>
    </mc:Choice>
  </mc:AlternateContent>
  <xr:revisionPtr revIDLastSave="0" documentId="13_ncr:1_{211FAC7F-6472-48EE-92FA-F16016BE9D0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4" r:id="rId1"/>
  </sheets>
  <definedNames>
    <definedName name="_xlnm.Print_Titles" localSheetId="0">доходы!$A:$B,доходы!$8:$9</definedName>
    <definedName name="_xlnm.Print_Area" localSheetId="0">доходы!$A$1:$Z$270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8" i="4" l="1"/>
  <c r="J88" i="4"/>
  <c r="K88" i="4"/>
  <c r="I89" i="4"/>
  <c r="J89" i="4"/>
  <c r="K89" i="4"/>
  <c r="I90" i="4"/>
  <c r="J90" i="4"/>
  <c r="K90" i="4"/>
  <c r="H87" i="4"/>
  <c r="G87" i="4"/>
  <c r="F87" i="4"/>
  <c r="E87" i="4"/>
  <c r="D87" i="4"/>
  <c r="C87" i="4"/>
  <c r="O83" i="4"/>
  <c r="P83" i="4"/>
  <c r="Q83" i="4"/>
  <c r="O84" i="4"/>
  <c r="P84" i="4"/>
  <c r="Q84" i="4"/>
  <c r="O85" i="4"/>
  <c r="P85" i="4"/>
  <c r="Q85" i="4"/>
  <c r="O88" i="4"/>
  <c r="P88" i="4"/>
  <c r="Q88" i="4"/>
  <c r="O89" i="4"/>
  <c r="P89" i="4"/>
  <c r="Q89" i="4"/>
  <c r="O90" i="4"/>
  <c r="P90" i="4"/>
  <c r="Q90" i="4"/>
  <c r="N87" i="4"/>
  <c r="M87" i="4"/>
  <c r="L87" i="4"/>
  <c r="H56" i="4"/>
  <c r="G56" i="4"/>
  <c r="F56" i="4"/>
  <c r="E56" i="4"/>
  <c r="D56" i="4"/>
  <c r="C56" i="4"/>
  <c r="N56" i="4"/>
  <c r="Q56" i="4" s="1"/>
  <c r="M56" i="4"/>
  <c r="P56" i="4" s="1"/>
  <c r="L56" i="4"/>
  <c r="O54" i="4"/>
  <c r="P54" i="4"/>
  <c r="Q54" i="4"/>
  <c r="O55" i="4"/>
  <c r="P55" i="4"/>
  <c r="Q55" i="4"/>
  <c r="O56" i="4"/>
  <c r="O57" i="4"/>
  <c r="P57" i="4"/>
  <c r="Q57" i="4"/>
  <c r="O58" i="4"/>
  <c r="P58" i="4"/>
  <c r="Q58" i="4"/>
  <c r="O59" i="4"/>
  <c r="P59" i="4"/>
  <c r="Q59" i="4"/>
  <c r="U54" i="4"/>
  <c r="V54" i="4"/>
  <c r="W54" i="4"/>
  <c r="S63" i="4" l="1"/>
  <c r="T63" i="4"/>
  <c r="R63" i="4"/>
  <c r="S12" i="4"/>
  <c r="T12" i="4"/>
  <c r="R12" i="4"/>
  <c r="U104" i="4"/>
  <c r="V104" i="4"/>
  <c r="W104" i="4"/>
  <c r="R98" i="4"/>
  <c r="U95" i="4"/>
  <c r="V95" i="4"/>
  <c r="W95" i="4"/>
  <c r="U88" i="4"/>
  <c r="V88" i="4"/>
  <c r="W88" i="4"/>
  <c r="U89" i="4"/>
  <c r="V89" i="4"/>
  <c r="W89" i="4"/>
  <c r="U90" i="4"/>
  <c r="V90" i="4"/>
  <c r="W90" i="4"/>
  <c r="S87" i="4"/>
  <c r="T87" i="4"/>
  <c r="R87" i="4"/>
  <c r="U83" i="4"/>
  <c r="V83" i="4"/>
  <c r="W83" i="4"/>
  <c r="U84" i="4"/>
  <c r="V84" i="4"/>
  <c r="W84" i="4"/>
  <c r="U85" i="4"/>
  <c r="V85" i="4"/>
  <c r="W85" i="4"/>
  <c r="R79" i="4"/>
  <c r="U57" i="4"/>
  <c r="V57" i="4"/>
  <c r="W57" i="4"/>
  <c r="U58" i="4"/>
  <c r="V58" i="4"/>
  <c r="W58" i="4"/>
  <c r="U59" i="4"/>
  <c r="V59" i="4"/>
  <c r="W59" i="4"/>
  <c r="S56" i="4"/>
  <c r="T56" i="4"/>
  <c r="R56" i="4"/>
  <c r="U18" i="4"/>
  <c r="V18" i="4"/>
  <c r="W18" i="4"/>
  <c r="U19" i="4"/>
  <c r="V19" i="4"/>
  <c r="W19" i="4"/>
  <c r="V256" i="4" l="1"/>
  <c r="Z259" i="4" l="1"/>
  <c r="Y259" i="4"/>
  <c r="X259" i="4"/>
  <c r="W259" i="4"/>
  <c r="V259" i="4"/>
  <c r="U259" i="4"/>
  <c r="Q259" i="4"/>
  <c r="P259" i="4"/>
  <c r="O259" i="4"/>
  <c r="K259" i="4"/>
  <c r="J259" i="4"/>
  <c r="I259" i="4"/>
  <c r="W268" i="4" l="1"/>
  <c r="V268" i="4"/>
  <c r="U268" i="4"/>
  <c r="U251" i="4"/>
  <c r="V251" i="4"/>
  <c r="W251" i="4"/>
  <c r="U252" i="4"/>
  <c r="V252" i="4"/>
  <c r="W252" i="4"/>
  <c r="S196" i="4" l="1"/>
  <c r="W180" i="4"/>
  <c r="V180" i="4"/>
  <c r="U180" i="4"/>
  <c r="W157" i="4"/>
  <c r="V157" i="4"/>
  <c r="T250" i="4"/>
  <c r="S250" i="4"/>
  <c r="R250" i="4"/>
  <c r="W244" i="4"/>
  <c r="V244" i="4"/>
  <c r="U244" i="4"/>
  <c r="W243" i="4"/>
  <c r="V243" i="4"/>
  <c r="U243" i="4"/>
  <c r="W242" i="4"/>
  <c r="V242" i="4"/>
  <c r="U242" i="4"/>
  <c r="W219" i="4"/>
  <c r="Z219" i="4"/>
  <c r="V219" i="4"/>
  <c r="Y219" i="4"/>
  <c r="U219" i="4"/>
  <c r="X219" i="4"/>
  <c r="W194" i="4"/>
  <c r="V194" i="4"/>
  <c r="U194" i="4"/>
  <c r="T194" i="4"/>
  <c r="S194" i="4"/>
  <c r="R194" i="4"/>
  <c r="U167" i="4"/>
  <c r="T126" i="4" l="1"/>
  <c r="S126" i="4"/>
  <c r="R126" i="4"/>
  <c r="T121" i="4"/>
  <c r="T119" i="4" s="1"/>
  <c r="S121" i="4"/>
  <c r="S119" i="4" s="1"/>
  <c r="R121" i="4"/>
  <c r="R119" i="4" s="1"/>
  <c r="T109" i="4"/>
  <c r="S109" i="4"/>
  <c r="R109" i="4"/>
  <c r="T101" i="4"/>
  <c r="S101" i="4"/>
  <c r="R101" i="4"/>
  <c r="R91" i="4" s="1"/>
  <c r="T98" i="4"/>
  <c r="S98" i="4"/>
  <c r="T79" i="4"/>
  <c r="S79" i="4"/>
  <c r="T71" i="4"/>
  <c r="T70" i="4" s="1"/>
  <c r="S71" i="4"/>
  <c r="S70" i="4" s="1"/>
  <c r="R71" i="4"/>
  <c r="R70" i="4" s="1"/>
  <c r="T67" i="4"/>
  <c r="S67" i="4"/>
  <c r="R67" i="4"/>
  <c r="T53" i="4"/>
  <c r="T51" i="4" s="1"/>
  <c r="T50" i="4" s="1"/>
  <c r="S53" i="4"/>
  <c r="S51" i="4" s="1"/>
  <c r="S50" i="4" s="1"/>
  <c r="R53" i="4"/>
  <c r="R51" i="4" s="1"/>
  <c r="R50" i="4" s="1"/>
  <c r="T43" i="4"/>
  <c r="T42" i="4" s="1"/>
  <c r="S43" i="4"/>
  <c r="S42" i="4" s="1"/>
  <c r="R43" i="4"/>
  <c r="R42" i="4" s="1"/>
  <c r="T39" i="4"/>
  <c r="T37" i="4" s="1"/>
  <c r="S39" i="4"/>
  <c r="S37" i="4" s="1"/>
  <c r="R39" i="4"/>
  <c r="R37" i="4" s="1"/>
  <c r="T27" i="4"/>
  <c r="T26" i="4" s="1"/>
  <c r="S27" i="4"/>
  <c r="S26" i="4" s="1"/>
  <c r="R27" i="4"/>
  <c r="R26" i="4" s="1"/>
  <c r="T21" i="4"/>
  <c r="T20" i="4" s="1"/>
  <c r="S21" i="4"/>
  <c r="S20" i="4" s="1"/>
  <c r="R21" i="4"/>
  <c r="R20" i="4" s="1"/>
  <c r="R11" i="4"/>
  <c r="T11" i="4"/>
  <c r="S11" i="4"/>
  <c r="Y13" i="4"/>
  <c r="Z13" i="4"/>
  <c r="X14" i="4"/>
  <c r="Y14" i="4"/>
  <c r="Z14" i="4"/>
  <c r="X15" i="4"/>
  <c r="Y15" i="4"/>
  <c r="Z15" i="4"/>
  <c r="X16" i="4"/>
  <c r="Y16" i="4"/>
  <c r="Z16" i="4"/>
  <c r="X17" i="4"/>
  <c r="Y17" i="4"/>
  <c r="Z17" i="4"/>
  <c r="X18" i="4"/>
  <c r="Y18" i="4"/>
  <c r="Z18" i="4"/>
  <c r="X19" i="4"/>
  <c r="Y19" i="4"/>
  <c r="Z19" i="4"/>
  <c r="X22" i="4"/>
  <c r="Y22" i="4"/>
  <c r="Z22" i="4"/>
  <c r="X23" i="4"/>
  <c r="Y23" i="4"/>
  <c r="Z23" i="4"/>
  <c r="X24" i="4"/>
  <c r="Y24" i="4"/>
  <c r="Z24" i="4"/>
  <c r="X25" i="4"/>
  <c r="Y25" i="4"/>
  <c r="Z25" i="4"/>
  <c r="X28" i="4"/>
  <c r="Y28" i="4"/>
  <c r="Z28" i="4"/>
  <c r="X29" i="4"/>
  <c r="Y29" i="4"/>
  <c r="Z29" i="4"/>
  <c r="X30" i="4"/>
  <c r="Y30" i="4"/>
  <c r="Z30" i="4"/>
  <c r="X31" i="4"/>
  <c r="Y31" i="4"/>
  <c r="Z31" i="4"/>
  <c r="X32" i="4"/>
  <c r="Y32" i="4"/>
  <c r="Z32" i="4"/>
  <c r="X33" i="4"/>
  <c r="Y33" i="4"/>
  <c r="Z33" i="4"/>
  <c r="X34" i="4"/>
  <c r="Y34" i="4"/>
  <c r="Z34" i="4"/>
  <c r="X35" i="4"/>
  <c r="Y35" i="4"/>
  <c r="Z35" i="4"/>
  <c r="X36" i="4"/>
  <c r="Y36" i="4"/>
  <c r="Z36" i="4"/>
  <c r="X38" i="4"/>
  <c r="Y38" i="4"/>
  <c r="Z38" i="4"/>
  <c r="X40" i="4"/>
  <c r="Y40" i="4"/>
  <c r="Z40" i="4"/>
  <c r="X41" i="4"/>
  <c r="Y41" i="4"/>
  <c r="Z41" i="4"/>
  <c r="X44" i="4"/>
  <c r="Y44" i="4"/>
  <c r="Z44" i="4"/>
  <c r="X45" i="4"/>
  <c r="Y45" i="4"/>
  <c r="Z45" i="4"/>
  <c r="X46" i="4"/>
  <c r="Y46" i="4"/>
  <c r="Z46" i="4"/>
  <c r="X47" i="4"/>
  <c r="Y47" i="4"/>
  <c r="Z47" i="4"/>
  <c r="X48" i="4"/>
  <c r="Y48" i="4"/>
  <c r="Z48" i="4"/>
  <c r="X49" i="4"/>
  <c r="Y49" i="4"/>
  <c r="Z49" i="4"/>
  <c r="X52" i="4"/>
  <c r="Y52" i="4"/>
  <c r="Z52" i="4"/>
  <c r="X54" i="4"/>
  <c r="Y54" i="4"/>
  <c r="Z54" i="4"/>
  <c r="X55" i="4"/>
  <c r="Y55" i="4"/>
  <c r="Z55" i="4"/>
  <c r="X56" i="4"/>
  <c r="Y56" i="4"/>
  <c r="Z56" i="4"/>
  <c r="X60" i="4"/>
  <c r="Y60" i="4"/>
  <c r="Z60" i="4"/>
  <c r="X61" i="4"/>
  <c r="Y61" i="4"/>
  <c r="Z61" i="4"/>
  <c r="X62" i="4"/>
  <c r="Y62" i="4"/>
  <c r="Z62" i="4"/>
  <c r="X64" i="4"/>
  <c r="Y64" i="4"/>
  <c r="Z64" i="4"/>
  <c r="X65" i="4"/>
  <c r="Y65" i="4"/>
  <c r="Z65" i="4"/>
  <c r="X66" i="4"/>
  <c r="Y66" i="4"/>
  <c r="Z66" i="4"/>
  <c r="X68" i="4"/>
  <c r="Y68" i="4"/>
  <c r="Z68" i="4"/>
  <c r="X69" i="4"/>
  <c r="Y69" i="4"/>
  <c r="Z69" i="4"/>
  <c r="X72" i="4"/>
  <c r="Y72" i="4"/>
  <c r="Z72" i="4"/>
  <c r="X73" i="4"/>
  <c r="Y73" i="4"/>
  <c r="Z73" i="4"/>
  <c r="X74" i="4"/>
  <c r="Y74" i="4"/>
  <c r="Z74" i="4"/>
  <c r="X75" i="4"/>
  <c r="Y75" i="4"/>
  <c r="Z75" i="4"/>
  <c r="X76" i="4"/>
  <c r="Y76" i="4"/>
  <c r="Z76" i="4"/>
  <c r="X78" i="4"/>
  <c r="Y78" i="4"/>
  <c r="Z78" i="4"/>
  <c r="X80" i="4"/>
  <c r="Y80" i="4"/>
  <c r="Z80" i="4"/>
  <c r="X81" i="4"/>
  <c r="Y81" i="4"/>
  <c r="Z81" i="4"/>
  <c r="X82" i="4"/>
  <c r="Y82" i="4"/>
  <c r="Z82" i="4"/>
  <c r="X86" i="4"/>
  <c r="Y86" i="4"/>
  <c r="Z86" i="4"/>
  <c r="X87" i="4"/>
  <c r="Y87" i="4"/>
  <c r="Z87" i="4"/>
  <c r="X92" i="4"/>
  <c r="Y92" i="4"/>
  <c r="Z92" i="4"/>
  <c r="X93" i="4"/>
  <c r="Y93" i="4"/>
  <c r="Z93" i="4"/>
  <c r="X94" i="4"/>
  <c r="Y94" i="4"/>
  <c r="Z94" i="4"/>
  <c r="X96" i="4"/>
  <c r="Y96" i="4"/>
  <c r="Z96" i="4"/>
  <c r="X97" i="4"/>
  <c r="Y97" i="4"/>
  <c r="Z97" i="4"/>
  <c r="X99" i="4"/>
  <c r="Y99" i="4"/>
  <c r="Z99" i="4"/>
  <c r="X100" i="4"/>
  <c r="Y100" i="4"/>
  <c r="Z100" i="4"/>
  <c r="X102" i="4"/>
  <c r="Y102" i="4"/>
  <c r="Z102" i="4"/>
  <c r="X103" i="4"/>
  <c r="Y103" i="4"/>
  <c r="Z103" i="4"/>
  <c r="X105" i="4"/>
  <c r="Y105" i="4"/>
  <c r="Z105" i="4"/>
  <c r="X106" i="4"/>
  <c r="Y106" i="4"/>
  <c r="Z106" i="4"/>
  <c r="X107" i="4"/>
  <c r="Y107" i="4"/>
  <c r="Z107" i="4"/>
  <c r="X108" i="4"/>
  <c r="Y108" i="4"/>
  <c r="Z108" i="4"/>
  <c r="X110" i="4"/>
  <c r="Y110" i="4"/>
  <c r="Z110" i="4"/>
  <c r="X111" i="4"/>
  <c r="Y111" i="4"/>
  <c r="Z111" i="4"/>
  <c r="X112" i="4"/>
  <c r="Y112" i="4"/>
  <c r="Z112" i="4"/>
  <c r="X113" i="4"/>
  <c r="Y113" i="4"/>
  <c r="Z113" i="4"/>
  <c r="X114" i="4"/>
  <c r="Y114" i="4"/>
  <c r="Z114" i="4"/>
  <c r="X115" i="4"/>
  <c r="Y115" i="4"/>
  <c r="Z115" i="4"/>
  <c r="X116" i="4"/>
  <c r="Y116" i="4"/>
  <c r="Z116" i="4"/>
  <c r="X117" i="4"/>
  <c r="Y117" i="4"/>
  <c r="Z117" i="4"/>
  <c r="X118" i="4"/>
  <c r="Y118" i="4"/>
  <c r="Z118" i="4"/>
  <c r="X120" i="4"/>
  <c r="Y120" i="4"/>
  <c r="Z120" i="4"/>
  <c r="X122" i="4"/>
  <c r="Y122" i="4"/>
  <c r="Z122" i="4"/>
  <c r="X123" i="4"/>
  <c r="Y123" i="4"/>
  <c r="Z123" i="4"/>
  <c r="X124" i="4"/>
  <c r="Y124" i="4"/>
  <c r="Z124" i="4"/>
  <c r="X125" i="4"/>
  <c r="Y125" i="4"/>
  <c r="Z125" i="4"/>
  <c r="X127" i="4"/>
  <c r="Y127" i="4"/>
  <c r="Z127" i="4"/>
  <c r="X131" i="4"/>
  <c r="Y131" i="4"/>
  <c r="Z131" i="4"/>
  <c r="X132" i="4"/>
  <c r="Y132" i="4"/>
  <c r="Z132" i="4"/>
  <c r="X135" i="4"/>
  <c r="Y135" i="4"/>
  <c r="Z135" i="4"/>
  <c r="X136" i="4"/>
  <c r="Y136" i="4"/>
  <c r="Z136" i="4"/>
  <c r="X137" i="4"/>
  <c r="Y137" i="4"/>
  <c r="Z137" i="4"/>
  <c r="X138" i="4"/>
  <c r="Y138" i="4"/>
  <c r="Z138" i="4"/>
  <c r="Y139" i="4"/>
  <c r="Z139" i="4"/>
  <c r="X141" i="4"/>
  <c r="Y141" i="4"/>
  <c r="Z141" i="4"/>
  <c r="X142" i="4"/>
  <c r="Y142" i="4"/>
  <c r="Z142" i="4"/>
  <c r="X143" i="4"/>
  <c r="Y143" i="4"/>
  <c r="Z143" i="4"/>
  <c r="X144" i="4"/>
  <c r="Y144" i="4"/>
  <c r="Z144" i="4"/>
  <c r="X145" i="4"/>
  <c r="Y145" i="4"/>
  <c r="Z145" i="4"/>
  <c r="X147" i="4"/>
  <c r="Y147" i="4"/>
  <c r="Z147" i="4"/>
  <c r="X149" i="4"/>
  <c r="Y149" i="4"/>
  <c r="Z149" i="4"/>
  <c r="X151" i="4"/>
  <c r="Y151" i="4"/>
  <c r="Z151" i="4"/>
  <c r="X152" i="4"/>
  <c r="Y152" i="4"/>
  <c r="Z152" i="4"/>
  <c r="X153" i="4"/>
  <c r="Y153" i="4"/>
  <c r="Z153" i="4"/>
  <c r="X155" i="4"/>
  <c r="Y155" i="4"/>
  <c r="Z155" i="4"/>
  <c r="X156" i="4"/>
  <c r="Y156" i="4"/>
  <c r="Z156" i="4"/>
  <c r="X157" i="4"/>
  <c r="Y157" i="4"/>
  <c r="Z157" i="4"/>
  <c r="X158" i="4"/>
  <c r="Y158" i="4"/>
  <c r="Z158" i="4"/>
  <c r="X159" i="4"/>
  <c r="Y159" i="4"/>
  <c r="Z159" i="4"/>
  <c r="X160" i="4"/>
  <c r="Y160" i="4"/>
  <c r="Z160" i="4"/>
  <c r="X161" i="4"/>
  <c r="Y161" i="4"/>
  <c r="Z161" i="4"/>
  <c r="X163" i="4"/>
  <c r="Y163" i="4"/>
  <c r="Z163" i="4"/>
  <c r="X164" i="4"/>
  <c r="Y164" i="4"/>
  <c r="Z164" i="4"/>
  <c r="X166" i="4"/>
  <c r="Y166" i="4"/>
  <c r="Z166" i="4"/>
  <c r="X167" i="4"/>
  <c r="Y167" i="4"/>
  <c r="Z167" i="4"/>
  <c r="X168" i="4"/>
  <c r="Y168" i="4"/>
  <c r="Z168" i="4"/>
  <c r="X169" i="4"/>
  <c r="Y169" i="4"/>
  <c r="Z169" i="4"/>
  <c r="X170" i="4"/>
  <c r="Y170" i="4"/>
  <c r="Z170" i="4"/>
  <c r="X171" i="4"/>
  <c r="Y171" i="4"/>
  <c r="Z171" i="4"/>
  <c r="X172" i="4"/>
  <c r="Y172" i="4"/>
  <c r="Z172" i="4"/>
  <c r="X173" i="4"/>
  <c r="Y173" i="4"/>
  <c r="Z173" i="4"/>
  <c r="X175" i="4"/>
  <c r="Y175" i="4"/>
  <c r="Z175" i="4"/>
  <c r="X176" i="4"/>
  <c r="Y176" i="4"/>
  <c r="Z176" i="4"/>
  <c r="X177" i="4"/>
  <c r="Y177" i="4"/>
  <c r="Z177" i="4"/>
  <c r="X178" i="4"/>
  <c r="Y178" i="4"/>
  <c r="Z178" i="4"/>
  <c r="X179" i="4"/>
  <c r="Y179" i="4"/>
  <c r="Z179" i="4"/>
  <c r="X180" i="4"/>
  <c r="Y180" i="4"/>
  <c r="Z180" i="4"/>
  <c r="X183" i="4"/>
  <c r="Y183" i="4"/>
  <c r="Z183" i="4"/>
  <c r="X185" i="4"/>
  <c r="Y185" i="4"/>
  <c r="Z185" i="4"/>
  <c r="X187" i="4"/>
  <c r="Y187" i="4"/>
  <c r="Z187" i="4"/>
  <c r="X189" i="4"/>
  <c r="Y189" i="4"/>
  <c r="Z189" i="4"/>
  <c r="X191" i="4"/>
  <c r="Y191" i="4"/>
  <c r="Z191" i="4"/>
  <c r="X193" i="4"/>
  <c r="Y193" i="4"/>
  <c r="Z193" i="4"/>
  <c r="X195" i="4"/>
  <c r="Y195" i="4"/>
  <c r="Z195" i="4"/>
  <c r="X197" i="4"/>
  <c r="Y197" i="4"/>
  <c r="Z197" i="4"/>
  <c r="X198" i="4"/>
  <c r="Y198" i="4"/>
  <c r="Z198" i="4"/>
  <c r="X199" i="4"/>
  <c r="Y199" i="4"/>
  <c r="Z199" i="4"/>
  <c r="X200" i="4"/>
  <c r="Y200" i="4"/>
  <c r="Z200" i="4"/>
  <c r="X201" i="4"/>
  <c r="Y201" i="4"/>
  <c r="Z201" i="4"/>
  <c r="X202" i="4"/>
  <c r="Y202" i="4"/>
  <c r="Z202" i="4"/>
  <c r="X203" i="4"/>
  <c r="Y203" i="4"/>
  <c r="Z203" i="4"/>
  <c r="X204" i="4"/>
  <c r="Y204" i="4"/>
  <c r="Z204" i="4"/>
  <c r="X205" i="4"/>
  <c r="Y205" i="4"/>
  <c r="Z205" i="4"/>
  <c r="X206" i="4"/>
  <c r="Y206" i="4"/>
  <c r="Z206" i="4"/>
  <c r="X207" i="4"/>
  <c r="Y207" i="4"/>
  <c r="Z207" i="4"/>
  <c r="X208" i="4"/>
  <c r="Y208" i="4"/>
  <c r="Z208" i="4"/>
  <c r="X209" i="4"/>
  <c r="Y209" i="4"/>
  <c r="Z209" i="4"/>
  <c r="X210" i="4"/>
  <c r="Y210" i="4"/>
  <c r="Z210" i="4"/>
  <c r="X211" i="4"/>
  <c r="Y211" i="4"/>
  <c r="Z211" i="4"/>
  <c r="X212" i="4"/>
  <c r="Y212" i="4"/>
  <c r="Z212" i="4"/>
  <c r="X213" i="4"/>
  <c r="Y213" i="4"/>
  <c r="Z213" i="4"/>
  <c r="X214" i="4"/>
  <c r="Y214" i="4"/>
  <c r="Z214" i="4"/>
  <c r="X215" i="4"/>
  <c r="Y215" i="4"/>
  <c r="Z215" i="4"/>
  <c r="X216" i="4"/>
  <c r="Y216" i="4"/>
  <c r="Z216" i="4"/>
  <c r="X217" i="4"/>
  <c r="Y217" i="4"/>
  <c r="Z217" i="4"/>
  <c r="X218" i="4"/>
  <c r="Y218" i="4"/>
  <c r="Z218" i="4"/>
  <c r="X222" i="4"/>
  <c r="Y222" i="4"/>
  <c r="Z222" i="4"/>
  <c r="X223" i="4"/>
  <c r="Y223" i="4"/>
  <c r="Z223" i="4"/>
  <c r="X225" i="4"/>
  <c r="Y225" i="4"/>
  <c r="Z225" i="4"/>
  <c r="X226" i="4"/>
  <c r="Y226" i="4"/>
  <c r="Z226" i="4"/>
  <c r="X227" i="4"/>
  <c r="Y227" i="4"/>
  <c r="Z227" i="4"/>
  <c r="X228" i="4"/>
  <c r="Y228" i="4"/>
  <c r="Z228" i="4"/>
  <c r="X229" i="4"/>
  <c r="Y229" i="4"/>
  <c r="Z229" i="4"/>
  <c r="X230" i="4"/>
  <c r="Y230" i="4"/>
  <c r="Z230" i="4"/>
  <c r="X231" i="4"/>
  <c r="Y231" i="4"/>
  <c r="Z231" i="4"/>
  <c r="X232" i="4"/>
  <c r="Y232" i="4"/>
  <c r="Z232" i="4"/>
  <c r="X233" i="4"/>
  <c r="Y233" i="4"/>
  <c r="Z233" i="4"/>
  <c r="X234" i="4"/>
  <c r="Y234" i="4"/>
  <c r="Z234" i="4"/>
  <c r="X235" i="4"/>
  <c r="Y235" i="4"/>
  <c r="Z235" i="4"/>
  <c r="X236" i="4"/>
  <c r="Y236" i="4"/>
  <c r="Z236" i="4"/>
  <c r="X238" i="4"/>
  <c r="Y238" i="4"/>
  <c r="Z238" i="4"/>
  <c r="X240" i="4"/>
  <c r="Y240" i="4"/>
  <c r="Z240" i="4"/>
  <c r="X241" i="4"/>
  <c r="Y241" i="4"/>
  <c r="Z241" i="4"/>
  <c r="X243" i="4"/>
  <c r="Y243" i="4"/>
  <c r="Z243" i="4"/>
  <c r="X244" i="4"/>
  <c r="Y244" i="4"/>
  <c r="Z244" i="4"/>
  <c r="X245" i="4"/>
  <c r="Y245" i="4"/>
  <c r="Z245" i="4"/>
  <c r="X247" i="4"/>
  <c r="Y247" i="4"/>
  <c r="Z247" i="4"/>
  <c r="X248" i="4"/>
  <c r="Y248" i="4"/>
  <c r="Z248" i="4"/>
  <c r="X250" i="4"/>
  <c r="Y250" i="4"/>
  <c r="Z250" i="4"/>
  <c r="X251" i="4"/>
  <c r="Y251" i="4"/>
  <c r="Z251" i="4"/>
  <c r="X252" i="4"/>
  <c r="Y252" i="4"/>
  <c r="Z252" i="4"/>
  <c r="X254" i="4"/>
  <c r="Y254" i="4"/>
  <c r="Z254" i="4"/>
  <c r="X255" i="4"/>
  <c r="Y255" i="4"/>
  <c r="Z255" i="4"/>
  <c r="X256" i="4"/>
  <c r="Y256" i="4"/>
  <c r="Z256" i="4"/>
  <c r="X257" i="4"/>
  <c r="Y257" i="4"/>
  <c r="Z257" i="4"/>
  <c r="X258" i="4"/>
  <c r="Y258" i="4"/>
  <c r="Z258" i="4"/>
  <c r="X260" i="4"/>
  <c r="Y260" i="4"/>
  <c r="Z260" i="4"/>
  <c r="X261" i="4"/>
  <c r="Y261" i="4"/>
  <c r="Z261" i="4"/>
  <c r="X262" i="4"/>
  <c r="Y262" i="4"/>
  <c r="Z262" i="4"/>
  <c r="X263" i="4"/>
  <c r="Y263" i="4"/>
  <c r="Z263" i="4"/>
  <c r="Y264" i="4"/>
  <c r="Z264" i="4"/>
  <c r="X265" i="4"/>
  <c r="Y265" i="4"/>
  <c r="Z265" i="4"/>
  <c r="X266" i="4"/>
  <c r="Y266" i="4"/>
  <c r="Z266" i="4"/>
  <c r="X268" i="4"/>
  <c r="Y268" i="4"/>
  <c r="Z268" i="4"/>
  <c r="X269" i="4"/>
  <c r="Y269" i="4"/>
  <c r="Z269" i="4"/>
  <c r="S91" i="4" l="1"/>
  <c r="S77" i="4" s="1"/>
  <c r="T91" i="4"/>
  <c r="T77" i="4" s="1"/>
  <c r="R77" i="4"/>
  <c r="X13" i="4"/>
  <c r="L157" i="4"/>
  <c r="U157" i="4" s="1"/>
  <c r="T267" i="4"/>
  <c r="Z267" i="4" s="1"/>
  <c r="S267" i="4"/>
  <c r="Y267" i="4" s="1"/>
  <c r="R267" i="4"/>
  <c r="X267" i="4" s="1"/>
  <c r="O268" i="4"/>
  <c r="P268" i="4"/>
  <c r="Q268" i="4"/>
  <c r="M267" i="4"/>
  <c r="N267" i="4"/>
  <c r="L267" i="4"/>
  <c r="O243" i="4" l="1"/>
  <c r="P243" i="4"/>
  <c r="Q243" i="4"/>
  <c r="O244" i="4"/>
  <c r="P244" i="4"/>
  <c r="Q244" i="4"/>
  <c r="O193" i="4"/>
  <c r="P193" i="4"/>
  <c r="Q193" i="4"/>
  <c r="O195" i="4"/>
  <c r="P195" i="4"/>
  <c r="Q195" i="4"/>
  <c r="O147" i="4"/>
  <c r="P147" i="4"/>
  <c r="Q147" i="4"/>
  <c r="O167" i="4"/>
  <c r="P167" i="4"/>
  <c r="Q167" i="4"/>
  <c r="O178" i="4"/>
  <c r="P178" i="4"/>
  <c r="Q178" i="4"/>
  <c r="O179" i="4"/>
  <c r="P179" i="4"/>
  <c r="Q179" i="4"/>
  <c r="O180" i="4"/>
  <c r="P180" i="4"/>
  <c r="Q180" i="4"/>
  <c r="O251" i="4"/>
  <c r="P251" i="4"/>
  <c r="Q251" i="4"/>
  <c r="O252" i="4"/>
  <c r="P252" i="4"/>
  <c r="Q252" i="4"/>
  <c r="M250" i="4"/>
  <c r="N250" i="4"/>
  <c r="L250" i="4"/>
  <c r="O151" i="4"/>
  <c r="P151" i="4"/>
  <c r="Q151" i="4"/>
  <c r="O152" i="4"/>
  <c r="P152" i="4"/>
  <c r="Q152" i="4"/>
  <c r="O153" i="4"/>
  <c r="P153" i="4"/>
  <c r="Q153" i="4"/>
  <c r="O155" i="4"/>
  <c r="P155" i="4"/>
  <c r="Q155" i="4"/>
  <c r="O156" i="4"/>
  <c r="P156" i="4"/>
  <c r="Q156" i="4"/>
  <c r="O157" i="4"/>
  <c r="P157" i="4"/>
  <c r="Q157" i="4"/>
  <c r="C150" i="4"/>
  <c r="I152" i="4"/>
  <c r="J152" i="4"/>
  <c r="K152" i="4"/>
  <c r="U152" i="4"/>
  <c r="V152" i="4"/>
  <c r="W152" i="4"/>
  <c r="I153" i="4"/>
  <c r="J153" i="4"/>
  <c r="K153" i="4"/>
  <c r="U153" i="4"/>
  <c r="V153" i="4"/>
  <c r="W153" i="4"/>
  <c r="N253" i="4"/>
  <c r="M253" i="4"/>
  <c r="M249" i="4" s="1"/>
  <c r="L253" i="4"/>
  <c r="N247" i="4"/>
  <c r="N246" i="4" s="1"/>
  <c r="M247" i="4"/>
  <c r="M246" i="4" s="1"/>
  <c r="L247" i="4"/>
  <c r="L246" i="4" s="1"/>
  <c r="N239" i="4"/>
  <c r="N237" i="4" s="1"/>
  <c r="M239" i="4"/>
  <c r="M237" i="4" s="1"/>
  <c r="L239" i="4"/>
  <c r="L237" i="4" s="1"/>
  <c r="N224" i="4"/>
  <c r="M224" i="4"/>
  <c r="L224" i="4"/>
  <c r="N221" i="4"/>
  <c r="M221" i="4"/>
  <c r="L221" i="4"/>
  <c r="N196" i="4"/>
  <c r="M196" i="4"/>
  <c r="L196" i="4"/>
  <c r="N194" i="4"/>
  <c r="M194" i="4"/>
  <c r="L194" i="4"/>
  <c r="N192" i="4"/>
  <c r="M192" i="4"/>
  <c r="L192" i="4"/>
  <c r="N190" i="4"/>
  <c r="M190" i="4"/>
  <c r="L190" i="4"/>
  <c r="N188" i="4"/>
  <c r="M188" i="4"/>
  <c r="L188" i="4"/>
  <c r="N186" i="4"/>
  <c r="M186" i="4"/>
  <c r="L186" i="4"/>
  <c r="N184" i="4"/>
  <c r="M184" i="4"/>
  <c r="L184" i="4"/>
  <c r="N182" i="4"/>
  <c r="M182" i="4"/>
  <c r="L182" i="4"/>
  <c r="N177" i="4"/>
  <c r="M177" i="4"/>
  <c r="L177" i="4"/>
  <c r="N174" i="4"/>
  <c r="M174" i="4"/>
  <c r="L174" i="4"/>
  <c r="N165" i="4"/>
  <c r="M165" i="4"/>
  <c r="L165" i="4"/>
  <c r="N162" i="4"/>
  <c r="M162" i="4"/>
  <c r="L162" i="4"/>
  <c r="N154" i="4"/>
  <c r="M154" i="4"/>
  <c r="L154" i="4"/>
  <c r="N150" i="4"/>
  <c r="M150" i="4"/>
  <c r="L150" i="4"/>
  <c r="N146" i="4"/>
  <c r="M146" i="4"/>
  <c r="L146" i="4"/>
  <c r="N140" i="4"/>
  <c r="M140" i="4"/>
  <c r="L140" i="4"/>
  <c r="N134" i="4"/>
  <c r="M134" i="4"/>
  <c r="L134" i="4"/>
  <c r="N130" i="4"/>
  <c r="M130" i="4"/>
  <c r="L130" i="4"/>
  <c r="N126" i="4"/>
  <c r="M126" i="4"/>
  <c r="L126" i="4"/>
  <c r="N121" i="4"/>
  <c r="M121" i="4"/>
  <c r="L121" i="4"/>
  <c r="N109" i="4"/>
  <c r="M109" i="4"/>
  <c r="L109" i="4"/>
  <c r="N101" i="4"/>
  <c r="M101" i="4"/>
  <c r="L101" i="4"/>
  <c r="N98" i="4"/>
  <c r="M98" i="4"/>
  <c r="L98" i="4"/>
  <c r="N79" i="4"/>
  <c r="M79" i="4"/>
  <c r="L79" i="4"/>
  <c r="N71" i="4"/>
  <c r="N70" i="4" s="1"/>
  <c r="M71" i="4"/>
  <c r="M70" i="4" s="1"/>
  <c r="L71" i="4"/>
  <c r="L70" i="4" s="1"/>
  <c r="N67" i="4"/>
  <c r="M67" i="4"/>
  <c r="L67" i="4"/>
  <c r="N63" i="4"/>
  <c r="M63" i="4"/>
  <c r="L63" i="4"/>
  <c r="N53" i="4"/>
  <c r="N51" i="4" s="1"/>
  <c r="M53" i="4"/>
  <c r="M51" i="4" s="1"/>
  <c r="L53" i="4"/>
  <c r="L51" i="4" s="1"/>
  <c r="N43" i="4"/>
  <c r="N42" i="4" s="1"/>
  <c r="M43" i="4"/>
  <c r="M42" i="4" s="1"/>
  <c r="L43" i="4"/>
  <c r="L42" i="4" s="1"/>
  <c r="N39" i="4"/>
  <c r="N37" i="4" s="1"/>
  <c r="M39" i="4"/>
  <c r="M37" i="4" s="1"/>
  <c r="L39" i="4"/>
  <c r="L37" i="4" s="1"/>
  <c r="N27" i="4"/>
  <c r="N26" i="4" s="1"/>
  <c r="M27" i="4"/>
  <c r="M26" i="4" s="1"/>
  <c r="L27" i="4"/>
  <c r="L26" i="4" s="1"/>
  <c r="N21" i="4"/>
  <c r="N20" i="4" s="1"/>
  <c r="M21" i="4"/>
  <c r="M20" i="4" s="1"/>
  <c r="L21" i="4"/>
  <c r="L20" i="4" s="1"/>
  <c r="L13" i="4"/>
  <c r="L12" i="4" s="1"/>
  <c r="L11" i="4" s="1"/>
  <c r="N12" i="4"/>
  <c r="N11" i="4" s="1"/>
  <c r="M12" i="4"/>
  <c r="M11" i="4" s="1"/>
  <c r="L181" i="4" l="1"/>
  <c r="M91" i="4"/>
  <c r="M77" i="4" s="1"/>
  <c r="N50" i="4"/>
  <c r="N249" i="4"/>
  <c r="L249" i="4"/>
  <c r="L119" i="4"/>
  <c r="M119" i="4"/>
  <c r="M181" i="4"/>
  <c r="M133" i="4" s="1"/>
  <c r="L133" i="4"/>
  <c r="N119" i="4"/>
  <c r="L91" i="4"/>
  <c r="L77" i="4" s="1"/>
  <c r="M50" i="4"/>
  <c r="L50" i="4"/>
  <c r="N91" i="4"/>
  <c r="N77" i="4" s="1"/>
  <c r="N181" i="4"/>
  <c r="N133" i="4" s="1"/>
  <c r="L220" i="4"/>
  <c r="M220" i="4"/>
  <c r="N220" i="4"/>
  <c r="I178" i="4"/>
  <c r="J178" i="4"/>
  <c r="K178" i="4"/>
  <c r="I179" i="4"/>
  <c r="J179" i="4"/>
  <c r="K179" i="4"/>
  <c r="L10" i="4" l="1"/>
  <c r="M10" i="4"/>
  <c r="N10" i="4"/>
  <c r="L128" i="4"/>
  <c r="M129" i="4"/>
  <c r="M128" i="4"/>
  <c r="L129" i="4"/>
  <c r="N128" i="4"/>
  <c r="N129" i="4"/>
  <c r="G177" i="4"/>
  <c r="H177" i="4"/>
  <c r="F177" i="4"/>
  <c r="M270" i="4" l="1"/>
  <c r="L270" i="4"/>
  <c r="N270" i="4"/>
  <c r="H247" i="4"/>
  <c r="G247" i="4"/>
  <c r="F247" i="4"/>
  <c r="K214" i="4"/>
  <c r="J214" i="4"/>
  <c r="I214" i="4"/>
  <c r="K195" i="4" l="1"/>
  <c r="J195" i="4"/>
  <c r="I195" i="4"/>
  <c r="I180" i="4"/>
  <c r="J180" i="4"/>
  <c r="K180" i="4"/>
  <c r="I167" i="4"/>
  <c r="J167" i="4"/>
  <c r="K167" i="4"/>
  <c r="I168" i="4"/>
  <c r="J168" i="4"/>
  <c r="K168" i="4"/>
  <c r="I169" i="4"/>
  <c r="J169" i="4"/>
  <c r="K169" i="4"/>
  <c r="I170" i="4"/>
  <c r="J170" i="4"/>
  <c r="K170" i="4"/>
  <c r="I171" i="4"/>
  <c r="J171" i="4"/>
  <c r="K171" i="4"/>
  <c r="I244" i="4"/>
  <c r="J244" i="4"/>
  <c r="K244" i="4"/>
  <c r="I243" i="4"/>
  <c r="J243" i="4"/>
  <c r="K243" i="4"/>
  <c r="I147" i="4"/>
  <c r="J147" i="4"/>
  <c r="K147" i="4"/>
  <c r="I148" i="4"/>
  <c r="J148" i="4"/>
  <c r="K148" i="4"/>
  <c r="F13" i="4"/>
  <c r="F12" i="4" s="1"/>
  <c r="F11" i="4" s="1"/>
  <c r="H253" i="4"/>
  <c r="H249" i="4" s="1"/>
  <c r="G253" i="4"/>
  <c r="G249" i="4" s="1"/>
  <c r="F253" i="4"/>
  <c r="F249" i="4" s="1"/>
  <c r="H246" i="4"/>
  <c r="G246" i="4"/>
  <c r="F246" i="4"/>
  <c r="H239" i="4"/>
  <c r="H237" i="4" s="1"/>
  <c r="G239" i="4"/>
  <c r="G237" i="4" s="1"/>
  <c r="F239" i="4"/>
  <c r="F237" i="4" s="1"/>
  <c r="H224" i="4"/>
  <c r="G224" i="4"/>
  <c r="F224" i="4"/>
  <c r="H221" i="4"/>
  <c r="G221" i="4"/>
  <c r="F221" i="4"/>
  <c r="H196" i="4"/>
  <c r="G196" i="4"/>
  <c r="F196" i="4"/>
  <c r="H194" i="4"/>
  <c r="Q194" i="4" s="1"/>
  <c r="G194" i="4"/>
  <c r="P194" i="4" s="1"/>
  <c r="F194" i="4"/>
  <c r="O194" i="4" s="1"/>
  <c r="H192" i="4"/>
  <c r="Q192" i="4" s="1"/>
  <c r="G192" i="4"/>
  <c r="P192" i="4" s="1"/>
  <c r="F192" i="4"/>
  <c r="O192" i="4" s="1"/>
  <c r="H190" i="4"/>
  <c r="G190" i="4"/>
  <c r="F190" i="4"/>
  <c r="H188" i="4"/>
  <c r="G188" i="4"/>
  <c r="F188" i="4"/>
  <c r="H186" i="4"/>
  <c r="G186" i="4"/>
  <c r="F186" i="4"/>
  <c r="H184" i="4"/>
  <c r="G184" i="4"/>
  <c r="F184" i="4"/>
  <c r="H182" i="4"/>
  <c r="G182" i="4"/>
  <c r="F182" i="4"/>
  <c r="H174" i="4"/>
  <c r="G174" i="4"/>
  <c r="F174" i="4"/>
  <c r="H165" i="4"/>
  <c r="G165" i="4"/>
  <c r="F165" i="4"/>
  <c r="H162" i="4"/>
  <c r="G162" i="4"/>
  <c r="F162" i="4"/>
  <c r="H154" i="4"/>
  <c r="Q154" i="4" s="1"/>
  <c r="G154" i="4"/>
  <c r="P154" i="4" s="1"/>
  <c r="F154" i="4"/>
  <c r="O154" i="4" s="1"/>
  <c r="H150" i="4"/>
  <c r="Q150" i="4" s="1"/>
  <c r="G150" i="4"/>
  <c r="P150" i="4" s="1"/>
  <c r="F150" i="4"/>
  <c r="O150" i="4" s="1"/>
  <c r="H146" i="4"/>
  <c r="G146" i="4"/>
  <c r="F146" i="4"/>
  <c r="H140" i="4"/>
  <c r="G140" i="4"/>
  <c r="F140" i="4"/>
  <c r="F139" i="4"/>
  <c r="H134" i="4"/>
  <c r="G134" i="4"/>
  <c r="F134" i="4"/>
  <c r="H130" i="4"/>
  <c r="G130" i="4"/>
  <c r="F130" i="4"/>
  <c r="H126" i="4"/>
  <c r="G126" i="4"/>
  <c r="F126" i="4"/>
  <c r="H121" i="4"/>
  <c r="G121" i="4"/>
  <c r="F121" i="4"/>
  <c r="H109" i="4"/>
  <c r="G109" i="4"/>
  <c r="F109" i="4"/>
  <c r="H101" i="4"/>
  <c r="G101" i="4"/>
  <c r="F101" i="4"/>
  <c r="H98" i="4"/>
  <c r="G98" i="4"/>
  <c r="F98" i="4"/>
  <c r="H79" i="4"/>
  <c r="G79" i="4"/>
  <c r="F79" i="4"/>
  <c r="H71" i="4"/>
  <c r="H70" i="4" s="1"/>
  <c r="G71" i="4"/>
  <c r="G70" i="4" s="1"/>
  <c r="F71" i="4"/>
  <c r="F70" i="4" s="1"/>
  <c r="H67" i="4"/>
  <c r="G67" i="4"/>
  <c r="F67" i="4"/>
  <c r="H63" i="4"/>
  <c r="G63" i="4"/>
  <c r="F63" i="4"/>
  <c r="H53" i="4"/>
  <c r="H51" i="4" s="1"/>
  <c r="G53" i="4"/>
  <c r="G51" i="4" s="1"/>
  <c r="F53" i="4"/>
  <c r="F51" i="4" s="1"/>
  <c r="H43" i="4"/>
  <c r="H42" i="4" s="1"/>
  <c r="G43" i="4"/>
  <c r="G42" i="4" s="1"/>
  <c r="F43" i="4"/>
  <c r="F42" i="4" s="1"/>
  <c r="H39" i="4"/>
  <c r="H37" i="4" s="1"/>
  <c r="G39" i="4"/>
  <c r="G37" i="4" s="1"/>
  <c r="F39" i="4"/>
  <c r="F37" i="4" s="1"/>
  <c r="H27" i="4"/>
  <c r="H26" i="4" s="1"/>
  <c r="G27" i="4"/>
  <c r="G26" i="4" s="1"/>
  <c r="F27" i="4"/>
  <c r="F26" i="4" s="1"/>
  <c r="H21" i="4"/>
  <c r="H20" i="4" s="1"/>
  <c r="G21" i="4"/>
  <c r="G20" i="4" s="1"/>
  <c r="F21" i="4"/>
  <c r="F20" i="4" s="1"/>
  <c r="H12" i="4"/>
  <c r="H11" i="4" s="1"/>
  <c r="G12" i="4"/>
  <c r="G11" i="4" s="1"/>
  <c r="F119" i="4" l="1"/>
  <c r="H181" i="4"/>
  <c r="H50" i="4"/>
  <c r="H91" i="4"/>
  <c r="H77" i="4" s="1"/>
  <c r="F91" i="4"/>
  <c r="F77" i="4" s="1"/>
  <c r="F220" i="4"/>
  <c r="G220" i="4"/>
  <c r="H220" i="4"/>
  <c r="F181" i="4"/>
  <c r="F133" i="4" s="1"/>
  <c r="G181" i="4"/>
  <c r="G133" i="4" s="1"/>
  <c r="G119" i="4"/>
  <c r="H133" i="4"/>
  <c r="F50" i="4"/>
  <c r="G91" i="4"/>
  <c r="G77" i="4" s="1"/>
  <c r="H119" i="4"/>
  <c r="G50" i="4"/>
  <c r="D194" i="4"/>
  <c r="E194" i="4"/>
  <c r="C194" i="4"/>
  <c r="C139" i="4"/>
  <c r="X139" i="4" s="1"/>
  <c r="J194" i="4" l="1"/>
  <c r="Y194" i="4"/>
  <c r="K194" i="4"/>
  <c r="Z194" i="4"/>
  <c r="F129" i="4"/>
  <c r="I194" i="4"/>
  <c r="X194" i="4"/>
  <c r="G129" i="4"/>
  <c r="F10" i="4"/>
  <c r="O10" i="4" s="1"/>
  <c r="H10" i="4"/>
  <c r="H129" i="4"/>
  <c r="G128" i="4"/>
  <c r="G10" i="4"/>
  <c r="H128" i="4"/>
  <c r="F128" i="4"/>
  <c r="I115" i="4"/>
  <c r="J115" i="4"/>
  <c r="K115" i="4"/>
  <c r="O115" i="4"/>
  <c r="P115" i="4"/>
  <c r="Q115" i="4"/>
  <c r="U115" i="4"/>
  <c r="V115" i="4"/>
  <c r="W115" i="4"/>
  <c r="E239" i="4"/>
  <c r="Z239" i="4" s="1"/>
  <c r="D239" i="4"/>
  <c r="Y239" i="4" s="1"/>
  <c r="Z224" i="4"/>
  <c r="S224" i="4"/>
  <c r="R224" i="4"/>
  <c r="X224" i="4" s="1"/>
  <c r="D224" i="4"/>
  <c r="E224" i="4"/>
  <c r="C224" i="4"/>
  <c r="C239" i="4"/>
  <c r="X239" i="4" s="1"/>
  <c r="T146" i="4"/>
  <c r="Z146" i="4" s="1"/>
  <c r="S146" i="4"/>
  <c r="R146" i="4"/>
  <c r="D146" i="4"/>
  <c r="E146" i="4"/>
  <c r="C146" i="4"/>
  <c r="Y224" i="4" l="1"/>
  <c r="X146" i="4"/>
  <c r="Y146" i="4"/>
  <c r="F270" i="4"/>
  <c r="H270" i="4"/>
  <c r="G270" i="4"/>
  <c r="T253" i="4"/>
  <c r="S253" i="4"/>
  <c r="R253" i="4"/>
  <c r="D253" i="4"/>
  <c r="E253" i="4"/>
  <c r="C253" i="4"/>
  <c r="T174" i="4"/>
  <c r="S174" i="4"/>
  <c r="R174" i="4"/>
  <c r="D174" i="4"/>
  <c r="E174" i="4"/>
  <c r="C174" i="4"/>
  <c r="X174" i="4" l="1"/>
  <c r="Y174" i="4"/>
  <c r="Z174" i="4"/>
  <c r="Z253" i="4"/>
  <c r="X253" i="4"/>
  <c r="Y253" i="4"/>
  <c r="I117" i="4"/>
  <c r="J117" i="4"/>
  <c r="K117" i="4"/>
  <c r="O117" i="4"/>
  <c r="P117" i="4"/>
  <c r="Q117" i="4"/>
  <c r="U117" i="4"/>
  <c r="V117" i="4"/>
  <c r="W117" i="4"/>
  <c r="D109" i="4"/>
  <c r="Y109" i="4" s="1"/>
  <c r="E109" i="4"/>
  <c r="Z109" i="4" s="1"/>
  <c r="C109" i="4"/>
  <c r="X109" i="4" s="1"/>
  <c r="I107" i="4"/>
  <c r="J107" i="4"/>
  <c r="K107" i="4"/>
  <c r="O107" i="4"/>
  <c r="P107" i="4"/>
  <c r="Q107" i="4"/>
  <c r="U107" i="4"/>
  <c r="V107" i="4"/>
  <c r="W107" i="4"/>
  <c r="O103" i="4"/>
  <c r="P103" i="4"/>
  <c r="Q103" i="4"/>
  <c r="U103" i="4"/>
  <c r="V103" i="4"/>
  <c r="W103" i="4"/>
  <c r="O81" i="4"/>
  <c r="P81" i="4"/>
  <c r="Q81" i="4"/>
  <c r="O82" i="4"/>
  <c r="P82" i="4"/>
  <c r="Q82" i="4"/>
  <c r="U80" i="4"/>
  <c r="V80" i="4"/>
  <c r="W80" i="4"/>
  <c r="U81" i="4"/>
  <c r="V81" i="4"/>
  <c r="W81" i="4"/>
  <c r="U82" i="4"/>
  <c r="V82" i="4"/>
  <c r="W82" i="4"/>
  <c r="U86" i="4"/>
  <c r="V86" i="4"/>
  <c r="W86" i="4"/>
  <c r="U78" i="4"/>
  <c r="V78" i="4"/>
  <c r="W78" i="4"/>
  <c r="U72" i="4"/>
  <c r="V72" i="4"/>
  <c r="W72" i="4"/>
  <c r="U73" i="4"/>
  <c r="V73" i="4"/>
  <c r="W73" i="4"/>
  <c r="U74" i="4"/>
  <c r="V74" i="4"/>
  <c r="W74" i="4"/>
  <c r="U75" i="4"/>
  <c r="V75" i="4"/>
  <c r="W75" i="4"/>
  <c r="U76" i="4"/>
  <c r="V76" i="4"/>
  <c r="W76" i="4"/>
  <c r="I103" i="4"/>
  <c r="J103" i="4"/>
  <c r="K103" i="4"/>
  <c r="I80" i="4"/>
  <c r="J80" i="4"/>
  <c r="K80" i="4"/>
  <c r="I81" i="4"/>
  <c r="J81" i="4"/>
  <c r="K81" i="4"/>
  <c r="I82" i="4"/>
  <c r="J82" i="4"/>
  <c r="K82" i="4"/>
  <c r="I86" i="4"/>
  <c r="J86" i="4"/>
  <c r="K86" i="4"/>
  <c r="I78" i="4"/>
  <c r="J78" i="4"/>
  <c r="K78" i="4"/>
  <c r="K76" i="4"/>
  <c r="J76" i="4"/>
  <c r="I76" i="4"/>
  <c r="K75" i="4"/>
  <c r="J75" i="4"/>
  <c r="I75" i="4"/>
  <c r="K74" i="4"/>
  <c r="J74" i="4"/>
  <c r="I74" i="4"/>
  <c r="K73" i="4"/>
  <c r="J73" i="4"/>
  <c r="I73" i="4"/>
  <c r="K72" i="4"/>
  <c r="J72" i="4"/>
  <c r="I72" i="4"/>
  <c r="C79" i="4"/>
  <c r="D53" i="4"/>
  <c r="D51" i="4" s="1"/>
  <c r="E53" i="4"/>
  <c r="E51" i="4" s="1"/>
  <c r="C53" i="4"/>
  <c r="C51" i="4" s="1"/>
  <c r="U52" i="4"/>
  <c r="V52" i="4"/>
  <c r="W52" i="4"/>
  <c r="U55" i="4"/>
  <c r="V55" i="4"/>
  <c r="W55" i="4"/>
  <c r="U56" i="4"/>
  <c r="V56" i="4"/>
  <c r="W56" i="4"/>
  <c r="U60" i="4"/>
  <c r="V60" i="4"/>
  <c r="W60" i="4"/>
  <c r="U61" i="4"/>
  <c r="V61" i="4"/>
  <c r="W61" i="4"/>
  <c r="U62" i="4"/>
  <c r="V62" i="4"/>
  <c r="W62" i="4"/>
  <c r="U64" i="4"/>
  <c r="V64" i="4"/>
  <c r="W64" i="4"/>
  <c r="U65" i="4"/>
  <c r="V65" i="4"/>
  <c r="W65" i="4"/>
  <c r="U66" i="4"/>
  <c r="V66" i="4"/>
  <c r="W66" i="4"/>
  <c r="U68" i="4"/>
  <c r="V68" i="4"/>
  <c r="W68" i="4"/>
  <c r="U69" i="4"/>
  <c r="V69" i="4"/>
  <c r="W69" i="4"/>
  <c r="O52" i="4"/>
  <c r="P52" i="4"/>
  <c r="Q52" i="4"/>
  <c r="O60" i="4"/>
  <c r="P60" i="4"/>
  <c r="Q60" i="4"/>
  <c r="O61" i="4"/>
  <c r="P61" i="4"/>
  <c r="Q61" i="4"/>
  <c r="O62" i="4"/>
  <c r="P62" i="4"/>
  <c r="Q62" i="4"/>
  <c r="O64" i="4"/>
  <c r="P64" i="4"/>
  <c r="Q64" i="4"/>
  <c r="O65" i="4"/>
  <c r="P65" i="4"/>
  <c r="Q65" i="4"/>
  <c r="O66" i="4"/>
  <c r="P66" i="4"/>
  <c r="Q66" i="4"/>
  <c r="O68" i="4"/>
  <c r="P68" i="4"/>
  <c r="Q68" i="4"/>
  <c r="O69" i="4"/>
  <c r="P69" i="4"/>
  <c r="Q69" i="4"/>
  <c r="I52" i="4"/>
  <c r="J52" i="4"/>
  <c r="K52" i="4"/>
  <c r="I55" i="4"/>
  <c r="J55" i="4"/>
  <c r="K55" i="4"/>
  <c r="I56" i="4"/>
  <c r="J56" i="4"/>
  <c r="K56" i="4"/>
  <c r="I60" i="4"/>
  <c r="J60" i="4"/>
  <c r="K60" i="4"/>
  <c r="I61" i="4"/>
  <c r="J61" i="4"/>
  <c r="K61" i="4"/>
  <c r="I62" i="4"/>
  <c r="J62" i="4"/>
  <c r="K62" i="4"/>
  <c r="I64" i="4"/>
  <c r="J64" i="4"/>
  <c r="K64" i="4"/>
  <c r="I65" i="4"/>
  <c r="J65" i="4"/>
  <c r="K65" i="4"/>
  <c r="I66" i="4"/>
  <c r="J66" i="4"/>
  <c r="K66" i="4"/>
  <c r="I68" i="4"/>
  <c r="J68" i="4"/>
  <c r="K68" i="4"/>
  <c r="I69" i="4"/>
  <c r="J69" i="4"/>
  <c r="K69" i="4"/>
  <c r="I44" i="4"/>
  <c r="J44" i="4"/>
  <c r="K44" i="4"/>
  <c r="O44" i="4"/>
  <c r="P44" i="4"/>
  <c r="Q44" i="4"/>
  <c r="U44" i="4"/>
  <c r="V44" i="4"/>
  <c r="W44" i="4"/>
  <c r="I45" i="4"/>
  <c r="J45" i="4"/>
  <c r="K45" i="4"/>
  <c r="O45" i="4"/>
  <c r="P45" i="4"/>
  <c r="Q45" i="4"/>
  <c r="U45" i="4"/>
  <c r="V45" i="4"/>
  <c r="W45" i="4"/>
  <c r="I46" i="4"/>
  <c r="J46" i="4"/>
  <c r="K46" i="4"/>
  <c r="O46" i="4"/>
  <c r="P46" i="4"/>
  <c r="Q46" i="4"/>
  <c r="U46" i="4"/>
  <c r="V46" i="4"/>
  <c r="W46" i="4"/>
  <c r="D43" i="4"/>
  <c r="Y43" i="4" s="1"/>
  <c r="E43" i="4"/>
  <c r="C43" i="4"/>
  <c r="C42" i="4" s="1"/>
  <c r="I36" i="4"/>
  <c r="J36" i="4"/>
  <c r="K36" i="4"/>
  <c r="O36" i="4"/>
  <c r="P36" i="4"/>
  <c r="Q36" i="4"/>
  <c r="U36" i="4"/>
  <c r="V36" i="4"/>
  <c r="W36" i="4"/>
  <c r="O13" i="4"/>
  <c r="P13" i="4"/>
  <c r="Q13" i="4"/>
  <c r="O14" i="4"/>
  <c r="P14" i="4"/>
  <c r="Q14" i="4"/>
  <c r="O15" i="4"/>
  <c r="P15" i="4"/>
  <c r="Q15" i="4"/>
  <c r="O16" i="4"/>
  <c r="P16" i="4"/>
  <c r="Q16" i="4"/>
  <c r="O17" i="4"/>
  <c r="P17" i="4"/>
  <c r="Q17" i="4"/>
  <c r="O22" i="4"/>
  <c r="P22" i="4"/>
  <c r="Q22" i="4"/>
  <c r="O23" i="4"/>
  <c r="P23" i="4"/>
  <c r="Q23" i="4"/>
  <c r="O24" i="4"/>
  <c r="P24" i="4"/>
  <c r="Q24" i="4"/>
  <c r="O25" i="4"/>
  <c r="P25" i="4"/>
  <c r="Q25" i="4"/>
  <c r="O28" i="4"/>
  <c r="P28" i="4"/>
  <c r="Q28" i="4"/>
  <c r="O29" i="4"/>
  <c r="P29" i="4"/>
  <c r="Q29" i="4"/>
  <c r="O30" i="4"/>
  <c r="P30" i="4"/>
  <c r="Q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8" i="4"/>
  <c r="P38" i="4"/>
  <c r="Q38" i="4"/>
  <c r="O40" i="4"/>
  <c r="P40" i="4"/>
  <c r="Q40" i="4"/>
  <c r="O41" i="4"/>
  <c r="P41" i="4"/>
  <c r="Q41" i="4"/>
  <c r="O47" i="4"/>
  <c r="P47" i="4"/>
  <c r="Q47" i="4"/>
  <c r="O48" i="4"/>
  <c r="P48" i="4"/>
  <c r="Q48" i="4"/>
  <c r="O49" i="4"/>
  <c r="P49" i="4"/>
  <c r="Q49" i="4"/>
  <c r="O72" i="4"/>
  <c r="P72" i="4"/>
  <c r="Q72" i="4"/>
  <c r="O73" i="4"/>
  <c r="P73" i="4"/>
  <c r="Q73" i="4"/>
  <c r="O74" i="4"/>
  <c r="P74" i="4"/>
  <c r="Q74" i="4"/>
  <c r="O75" i="4"/>
  <c r="P75" i="4"/>
  <c r="Q75" i="4"/>
  <c r="O76" i="4"/>
  <c r="P76" i="4"/>
  <c r="Q76" i="4"/>
  <c r="O78" i="4"/>
  <c r="P78" i="4"/>
  <c r="Q78" i="4"/>
  <c r="O80" i="4"/>
  <c r="P80" i="4"/>
  <c r="Q80" i="4"/>
  <c r="O86" i="4"/>
  <c r="P86" i="4"/>
  <c r="Q86" i="4"/>
  <c r="O87" i="4"/>
  <c r="P87" i="4"/>
  <c r="Q87" i="4"/>
  <c r="O92" i="4"/>
  <c r="P92" i="4"/>
  <c r="Q92" i="4"/>
  <c r="O93" i="4"/>
  <c r="P93" i="4"/>
  <c r="Q93" i="4"/>
  <c r="O94" i="4"/>
  <c r="P94" i="4"/>
  <c r="Q94" i="4"/>
  <c r="O96" i="4"/>
  <c r="P96" i="4"/>
  <c r="Q96" i="4"/>
  <c r="O97" i="4"/>
  <c r="P97" i="4"/>
  <c r="Q97" i="4"/>
  <c r="O99" i="4"/>
  <c r="P99" i="4"/>
  <c r="Q99" i="4"/>
  <c r="O100" i="4"/>
  <c r="P100" i="4"/>
  <c r="Q100" i="4"/>
  <c r="O102" i="4"/>
  <c r="P102" i="4"/>
  <c r="Q102" i="4"/>
  <c r="O105" i="4"/>
  <c r="P105" i="4"/>
  <c r="Q105" i="4"/>
  <c r="O106" i="4"/>
  <c r="P106" i="4"/>
  <c r="Q106" i="4"/>
  <c r="O108" i="4"/>
  <c r="P108" i="4"/>
  <c r="Q108" i="4"/>
  <c r="O110" i="4"/>
  <c r="P110" i="4"/>
  <c r="Q110" i="4"/>
  <c r="O111" i="4"/>
  <c r="P111" i="4"/>
  <c r="Q111" i="4"/>
  <c r="O112" i="4"/>
  <c r="P112" i="4"/>
  <c r="Q112" i="4"/>
  <c r="O113" i="4"/>
  <c r="P113" i="4"/>
  <c r="Q113" i="4"/>
  <c r="O114" i="4"/>
  <c r="P114" i="4"/>
  <c r="Q114" i="4"/>
  <c r="O116" i="4"/>
  <c r="P116" i="4"/>
  <c r="Q116" i="4"/>
  <c r="O118" i="4"/>
  <c r="P118" i="4"/>
  <c r="Q118" i="4"/>
  <c r="O120" i="4"/>
  <c r="P120" i="4"/>
  <c r="Q120" i="4"/>
  <c r="O122" i="4"/>
  <c r="P122" i="4"/>
  <c r="Q122" i="4"/>
  <c r="O123" i="4"/>
  <c r="P123" i="4"/>
  <c r="Q123" i="4"/>
  <c r="O124" i="4"/>
  <c r="P124" i="4"/>
  <c r="Q124" i="4"/>
  <c r="O125" i="4"/>
  <c r="P125" i="4"/>
  <c r="Q125" i="4"/>
  <c r="O127" i="4"/>
  <c r="P127" i="4"/>
  <c r="Q127" i="4"/>
  <c r="O131" i="4"/>
  <c r="P131" i="4"/>
  <c r="Q131" i="4"/>
  <c r="O132" i="4"/>
  <c r="P132" i="4"/>
  <c r="Q132" i="4"/>
  <c r="O135" i="4"/>
  <c r="P135" i="4"/>
  <c r="Q135" i="4"/>
  <c r="O136" i="4"/>
  <c r="P136" i="4"/>
  <c r="Q136" i="4"/>
  <c r="O137" i="4"/>
  <c r="P137" i="4"/>
  <c r="Q137" i="4"/>
  <c r="O138" i="4"/>
  <c r="P138" i="4"/>
  <c r="Q138" i="4"/>
  <c r="O139" i="4"/>
  <c r="P139" i="4"/>
  <c r="Q139" i="4"/>
  <c r="O141" i="4"/>
  <c r="P141" i="4"/>
  <c r="Q141" i="4"/>
  <c r="O142" i="4"/>
  <c r="P142" i="4"/>
  <c r="Q142" i="4"/>
  <c r="O143" i="4"/>
  <c r="P143" i="4"/>
  <c r="Q143" i="4"/>
  <c r="O146" i="4"/>
  <c r="P146" i="4"/>
  <c r="Q146" i="4"/>
  <c r="O149" i="4"/>
  <c r="P149" i="4"/>
  <c r="Q149" i="4"/>
  <c r="O158" i="4"/>
  <c r="P158" i="4"/>
  <c r="Q158" i="4"/>
  <c r="O159" i="4"/>
  <c r="P159" i="4"/>
  <c r="Q159" i="4"/>
  <c r="O160" i="4"/>
  <c r="P160" i="4"/>
  <c r="Q160" i="4"/>
  <c r="O161" i="4"/>
  <c r="P161" i="4"/>
  <c r="Q161" i="4"/>
  <c r="O163" i="4"/>
  <c r="P163" i="4"/>
  <c r="Q163" i="4"/>
  <c r="O164" i="4"/>
  <c r="P164" i="4"/>
  <c r="Q164" i="4"/>
  <c r="O166" i="4"/>
  <c r="P166" i="4"/>
  <c r="Q166" i="4"/>
  <c r="O168" i="4"/>
  <c r="P168" i="4"/>
  <c r="Q168" i="4"/>
  <c r="O169" i="4"/>
  <c r="P169" i="4"/>
  <c r="Q169" i="4"/>
  <c r="O170" i="4"/>
  <c r="P170" i="4"/>
  <c r="Q170" i="4"/>
  <c r="O171" i="4"/>
  <c r="P171" i="4"/>
  <c r="Q171" i="4"/>
  <c r="O172" i="4"/>
  <c r="P172" i="4"/>
  <c r="Q172" i="4"/>
  <c r="O173" i="4"/>
  <c r="P173" i="4"/>
  <c r="Q173" i="4"/>
  <c r="O177" i="4"/>
  <c r="P177" i="4"/>
  <c r="Q177" i="4"/>
  <c r="O183" i="4"/>
  <c r="P183" i="4"/>
  <c r="Q183" i="4"/>
  <c r="O185" i="4"/>
  <c r="P185" i="4"/>
  <c r="Q185" i="4"/>
  <c r="O187" i="4"/>
  <c r="P187" i="4"/>
  <c r="Q187" i="4"/>
  <c r="O189" i="4"/>
  <c r="P189" i="4"/>
  <c r="Q189" i="4"/>
  <c r="O191" i="4"/>
  <c r="P191" i="4"/>
  <c r="Q191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4" i="4"/>
  <c r="P204" i="4"/>
  <c r="Q204" i="4"/>
  <c r="O205" i="4"/>
  <c r="P205" i="4"/>
  <c r="Q205" i="4"/>
  <c r="O206" i="4"/>
  <c r="P206" i="4"/>
  <c r="Q206" i="4"/>
  <c r="O207" i="4"/>
  <c r="P207" i="4"/>
  <c r="Q207" i="4"/>
  <c r="O208" i="4"/>
  <c r="P208" i="4"/>
  <c r="Q208" i="4"/>
  <c r="O209" i="4"/>
  <c r="P209" i="4"/>
  <c r="Q209" i="4"/>
  <c r="O210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22" i="4"/>
  <c r="P222" i="4"/>
  <c r="Q222" i="4"/>
  <c r="O223" i="4"/>
  <c r="P223" i="4"/>
  <c r="Q223" i="4"/>
  <c r="O225" i="4"/>
  <c r="P225" i="4"/>
  <c r="Q225" i="4"/>
  <c r="O226" i="4"/>
  <c r="P226" i="4"/>
  <c r="Q226" i="4"/>
  <c r="O227" i="4"/>
  <c r="P227" i="4"/>
  <c r="Q227" i="4"/>
  <c r="O228" i="4"/>
  <c r="P228" i="4"/>
  <c r="Q228" i="4"/>
  <c r="O229" i="4"/>
  <c r="P229" i="4"/>
  <c r="Q229" i="4"/>
  <c r="O230" i="4"/>
  <c r="P230" i="4"/>
  <c r="Q230" i="4"/>
  <c r="O231" i="4"/>
  <c r="P231" i="4"/>
  <c r="Q231" i="4"/>
  <c r="O232" i="4"/>
  <c r="P232" i="4"/>
  <c r="Q232" i="4"/>
  <c r="O233" i="4"/>
  <c r="P233" i="4"/>
  <c r="Q233" i="4"/>
  <c r="O234" i="4"/>
  <c r="P234" i="4"/>
  <c r="Q234" i="4"/>
  <c r="O235" i="4"/>
  <c r="P235" i="4"/>
  <c r="Q235" i="4"/>
  <c r="O236" i="4"/>
  <c r="P236" i="4"/>
  <c r="Q236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5" i="4"/>
  <c r="P245" i="4"/>
  <c r="Q245" i="4"/>
  <c r="O247" i="4"/>
  <c r="P247" i="4"/>
  <c r="Q247" i="4"/>
  <c r="O248" i="4"/>
  <c r="P248" i="4"/>
  <c r="Q248" i="4"/>
  <c r="O250" i="4"/>
  <c r="P250" i="4"/>
  <c r="Q250" i="4"/>
  <c r="O254" i="4"/>
  <c r="P254" i="4"/>
  <c r="Q254" i="4"/>
  <c r="O255" i="4"/>
  <c r="P255" i="4"/>
  <c r="Q255" i="4"/>
  <c r="O256" i="4"/>
  <c r="P256" i="4"/>
  <c r="Q256" i="4"/>
  <c r="O257" i="4"/>
  <c r="P257" i="4"/>
  <c r="Q257" i="4"/>
  <c r="O258" i="4"/>
  <c r="P258" i="4"/>
  <c r="Q258" i="4"/>
  <c r="O260" i="4"/>
  <c r="P260" i="4"/>
  <c r="Q260" i="4"/>
  <c r="O261" i="4"/>
  <c r="P261" i="4"/>
  <c r="Q261" i="4"/>
  <c r="O262" i="4"/>
  <c r="P262" i="4"/>
  <c r="Q262" i="4"/>
  <c r="O263" i="4"/>
  <c r="P263" i="4"/>
  <c r="Q263" i="4"/>
  <c r="P264" i="4"/>
  <c r="Q264" i="4"/>
  <c r="O265" i="4"/>
  <c r="P265" i="4"/>
  <c r="Q265" i="4"/>
  <c r="O266" i="4"/>
  <c r="P266" i="4"/>
  <c r="Q266" i="4"/>
  <c r="O267" i="4"/>
  <c r="P267" i="4"/>
  <c r="Q267" i="4"/>
  <c r="O269" i="4"/>
  <c r="P269" i="4"/>
  <c r="Q269" i="4"/>
  <c r="K269" i="4"/>
  <c r="J269" i="4"/>
  <c r="I269" i="4"/>
  <c r="K267" i="4"/>
  <c r="J267" i="4"/>
  <c r="I267" i="4"/>
  <c r="K266" i="4"/>
  <c r="J266" i="4"/>
  <c r="I266" i="4"/>
  <c r="K265" i="4"/>
  <c r="J265" i="4"/>
  <c r="I265" i="4"/>
  <c r="K264" i="4"/>
  <c r="J264" i="4"/>
  <c r="I264" i="4"/>
  <c r="K263" i="4"/>
  <c r="J263" i="4"/>
  <c r="I263" i="4"/>
  <c r="K262" i="4"/>
  <c r="J262" i="4"/>
  <c r="I262" i="4"/>
  <c r="K261" i="4"/>
  <c r="J261" i="4"/>
  <c r="I261" i="4"/>
  <c r="K260" i="4"/>
  <c r="J260" i="4"/>
  <c r="I260" i="4"/>
  <c r="K258" i="4"/>
  <c r="J258" i="4"/>
  <c r="I258" i="4"/>
  <c r="K257" i="4"/>
  <c r="J257" i="4"/>
  <c r="I257" i="4"/>
  <c r="K256" i="4"/>
  <c r="J256" i="4"/>
  <c r="I256" i="4"/>
  <c r="K255" i="4"/>
  <c r="J255" i="4"/>
  <c r="I255" i="4"/>
  <c r="K254" i="4"/>
  <c r="J254" i="4"/>
  <c r="I254" i="4"/>
  <c r="K250" i="4"/>
  <c r="J250" i="4"/>
  <c r="I250" i="4"/>
  <c r="K248" i="4"/>
  <c r="J248" i="4"/>
  <c r="I248" i="4"/>
  <c r="K247" i="4"/>
  <c r="J247" i="4"/>
  <c r="I247" i="4"/>
  <c r="K245" i="4"/>
  <c r="J245" i="4"/>
  <c r="I245" i="4"/>
  <c r="K241" i="4"/>
  <c r="J241" i="4"/>
  <c r="I241" i="4"/>
  <c r="K240" i="4"/>
  <c r="J240" i="4"/>
  <c r="I240" i="4"/>
  <c r="K239" i="4"/>
  <c r="J239" i="4"/>
  <c r="I239" i="4"/>
  <c r="K238" i="4"/>
  <c r="J238" i="4"/>
  <c r="I238" i="4"/>
  <c r="K236" i="4"/>
  <c r="J236" i="4"/>
  <c r="I236" i="4"/>
  <c r="K235" i="4"/>
  <c r="J235" i="4"/>
  <c r="I235" i="4"/>
  <c r="K234" i="4"/>
  <c r="J234" i="4"/>
  <c r="I234" i="4"/>
  <c r="K233" i="4"/>
  <c r="J233" i="4"/>
  <c r="I233" i="4"/>
  <c r="K232" i="4"/>
  <c r="J232" i="4"/>
  <c r="I232" i="4"/>
  <c r="K231" i="4"/>
  <c r="J231" i="4"/>
  <c r="I231" i="4"/>
  <c r="K230" i="4"/>
  <c r="J230" i="4"/>
  <c r="I230" i="4"/>
  <c r="K229" i="4"/>
  <c r="J229" i="4"/>
  <c r="I229" i="4"/>
  <c r="K228" i="4"/>
  <c r="J228" i="4"/>
  <c r="I228" i="4"/>
  <c r="K227" i="4"/>
  <c r="J227" i="4"/>
  <c r="I227" i="4"/>
  <c r="K226" i="4"/>
  <c r="J226" i="4"/>
  <c r="I226" i="4"/>
  <c r="K225" i="4"/>
  <c r="J225" i="4"/>
  <c r="I225" i="4"/>
  <c r="K223" i="4"/>
  <c r="J223" i="4"/>
  <c r="I223" i="4"/>
  <c r="K222" i="4"/>
  <c r="J222" i="4"/>
  <c r="I222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8" i="4"/>
  <c r="J198" i="4"/>
  <c r="I198" i="4"/>
  <c r="K197" i="4"/>
  <c r="J197" i="4"/>
  <c r="I197" i="4"/>
  <c r="K193" i="4"/>
  <c r="J193" i="4"/>
  <c r="I193" i="4"/>
  <c r="K191" i="4"/>
  <c r="J191" i="4"/>
  <c r="I191" i="4"/>
  <c r="K189" i="4"/>
  <c r="J189" i="4"/>
  <c r="I189" i="4"/>
  <c r="K187" i="4"/>
  <c r="J187" i="4"/>
  <c r="I187" i="4"/>
  <c r="K185" i="4"/>
  <c r="J185" i="4"/>
  <c r="I185" i="4"/>
  <c r="K183" i="4"/>
  <c r="J183" i="4"/>
  <c r="I183" i="4"/>
  <c r="K177" i="4"/>
  <c r="J177" i="4"/>
  <c r="I177" i="4"/>
  <c r="K173" i="4"/>
  <c r="J173" i="4"/>
  <c r="I173" i="4"/>
  <c r="K172" i="4"/>
  <c r="J172" i="4"/>
  <c r="I172" i="4"/>
  <c r="K166" i="4"/>
  <c r="J166" i="4"/>
  <c r="I166" i="4"/>
  <c r="K164" i="4"/>
  <c r="J164" i="4"/>
  <c r="I164" i="4"/>
  <c r="K163" i="4"/>
  <c r="J163" i="4"/>
  <c r="I163" i="4"/>
  <c r="K161" i="4"/>
  <c r="J161" i="4"/>
  <c r="I161" i="4"/>
  <c r="K160" i="4"/>
  <c r="J160" i="4"/>
  <c r="I160" i="4"/>
  <c r="K159" i="4"/>
  <c r="J159" i="4"/>
  <c r="I159" i="4"/>
  <c r="K158" i="4"/>
  <c r="J158" i="4"/>
  <c r="I158" i="4"/>
  <c r="K156" i="4"/>
  <c r="J156" i="4"/>
  <c r="I156" i="4"/>
  <c r="K155" i="4"/>
  <c r="J155" i="4"/>
  <c r="I155" i="4"/>
  <c r="K151" i="4"/>
  <c r="J151" i="4"/>
  <c r="I151" i="4"/>
  <c r="K149" i="4"/>
  <c r="J149" i="4"/>
  <c r="I149" i="4"/>
  <c r="K146" i="4"/>
  <c r="J146" i="4"/>
  <c r="I146" i="4"/>
  <c r="K143" i="4"/>
  <c r="J143" i="4"/>
  <c r="I143" i="4"/>
  <c r="K142" i="4"/>
  <c r="J142" i="4"/>
  <c r="I142" i="4"/>
  <c r="K141" i="4"/>
  <c r="J141" i="4"/>
  <c r="I141" i="4"/>
  <c r="K139" i="4"/>
  <c r="J139" i="4"/>
  <c r="I139" i="4"/>
  <c r="K138" i="4"/>
  <c r="J138" i="4"/>
  <c r="I138" i="4"/>
  <c r="K137" i="4"/>
  <c r="J137" i="4"/>
  <c r="I137" i="4"/>
  <c r="K136" i="4"/>
  <c r="J136" i="4"/>
  <c r="I136" i="4"/>
  <c r="K135" i="4"/>
  <c r="J135" i="4"/>
  <c r="I135" i="4"/>
  <c r="K132" i="4"/>
  <c r="J132" i="4"/>
  <c r="I132" i="4"/>
  <c r="K131" i="4"/>
  <c r="J131" i="4"/>
  <c r="I131" i="4"/>
  <c r="K127" i="4"/>
  <c r="J127" i="4"/>
  <c r="I127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20" i="4"/>
  <c r="J120" i="4"/>
  <c r="I120" i="4"/>
  <c r="K118" i="4"/>
  <c r="J118" i="4"/>
  <c r="I118" i="4"/>
  <c r="K116" i="4"/>
  <c r="J116" i="4"/>
  <c r="I116" i="4"/>
  <c r="K114" i="4"/>
  <c r="J114" i="4"/>
  <c r="I114" i="4"/>
  <c r="K113" i="4"/>
  <c r="J113" i="4"/>
  <c r="I113" i="4"/>
  <c r="K112" i="4"/>
  <c r="J112" i="4"/>
  <c r="I112" i="4"/>
  <c r="K111" i="4"/>
  <c r="J111" i="4"/>
  <c r="I111" i="4"/>
  <c r="K110" i="4"/>
  <c r="J110" i="4"/>
  <c r="I110" i="4"/>
  <c r="K108" i="4"/>
  <c r="J108" i="4"/>
  <c r="I108" i="4"/>
  <c r="K106" i="4"/>
  <c r="J106" i="4"/>
  <c r="I106" i="4"/>
  <c r="K105" i="4"/>
  <c r="J105" i="4"/>
  <c r="I105" i="4"/>
  <c r="K102" i="4"/>
  <c r="J102" i="4"/>
  <c r="I102" i="4"/>
  <c r="K100" i="4"/>
  <c r="J100" i="4"/>
  <c r="I100" i="4"/>
  <c r="K99" i="4"/>
  <c r="J99" i="4"/>
  <c r="I99" i="4"/>
  <c r="K97" i="4"/>
  <c r="J97" i="4"/>
  <c r="I97" i="4"/>
  <c r="K96" i="4"/>
  <c r="J96" i="4"/>
  <c r="I96" i="4"/>
  <c r="K94" i="4"/>
  <c r="J94" i="4"/>
  <c r="I94" i="4"/>
  <c r="K93" i="4"/>
  <c r="J93" i="4"/>
  <c r="I93" i="4"/>
  <c r="K92" i="4"/>
  <c r="J92" i="4"/>
  <c r="I92" i="4"/>
  <c r="K87" i="4"/>
  <c r="J87" i="4"/>
  <c r="I87" i="4"/>
  <c r="K49" i="4"/>
  <c r="J49" i="4"/>
  <c r="I49" i="4"/>
  <c r="K48" i="4"/>
  <c r="J48" i="4"/>
  <c r="I48" i="4"/>
  <c r="K47" i="4"/>
  <c r="J47" i="4"/>
  <c r="I47" i="4"/>
  <c r="K41" i="4"/>
  <c r="J41" i="4"/>
  <c r="I41" i="4"/>
  <c r="K40" i="4"/>
  <c r="J40" i="4"/>
  <c r="I40" i="4"/>
  <c r="K38" i="4"/>
  <c r="J38" i="4"/>
  <c r="I38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5" i="4"/>
  <c r="J25" i="4"/>
  <c r="I25" i="4"/>
  <c r="K24" i="4"/>
  <c r="J24" i="4"/>
  <c r="I24" i="4"/>
  <c r="K23" i="4"/>
  <c r="J23" i="4"/>
  <c r="I23" i="4"/>
  <c r="K22" i="4"/>
  <c r="J22" i="4"/>
  <c r="I22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Y51" i="4" l="1"/>
  <c r="Y53" i="4"/>
  <c r="Z51" i="4"/>
  <c r="Z53" i="4"/>
  <c r="X43" i="4"/>
  <c r="Z43" i="4"/>
  <c r="X53" i="4"/>
  <c r="J43" i="4"/>
  <c r="J53" i="4"/>
  <c r="O53" i="4"/>
  <c r="W53" i="4"/>
  <c r="K43" i="4"/>
  <c r="K53" i="4"/>
  <c r="I53" i="4"/>
  <c r="Q43" i="4"/>
  <c r="U53" i="4"/>
  <c r="P43" i="4"/>
  <c r="O43" i="4"/>
  <c r="Q53" i="4"/>
  <c r="X51" i="4"/>
  <c r="P53" i="4"/>
  <c r="Q51" i="4"/>
  <c r="V53" i="4"/>
  <c r="P51" i="4"/>
  <c r="O51" i="4"/>
  <c r="I43" i="4"/>
  <c r="U13" i="4"/>
  <c r="V13" i="4"/>
  <c r="W13" i="4"/>
  <c r="U14" i="4"/>
  <c r="V14" i="4"/>
  <c r="W14" i="4"/>
  <c r="U15" i="4"/>
  <c r="V15" i="4"/>
  <c r="W15" i="4"/>
  <c r="U16" i="4"/>
  <c r="V16" i="4"/>
  <c r="W16" i="4"/>
  <c r="U17" i="4"/>
  <c r="V17" i="4"/>
  <c r="W17" i="4"/>
  <c r="U22" i="4"/>
  <c r="V22" i="4"/>
  <c r="W22" i="4"/>
  <c r="U23" i="4"/>
  <c r="V23" i="4"/>
  <c r="W23" i="4"/>
  <c r="U24" i="4"/>
  <c r="V24" i="4"/>
  <c r="W24" i="4"/>
  <c r="U25" i="4"/>
  <c r="V25" i="4"/>
  <c r="W25" i="4"/>
  <c r="U28" i="4"/>
  <c r="V28" i="4"/>
  <c r="W28" i="4"/>
  <c r="U29" i="4"/>
  <c r="V29" i="4"/>
  <c r="W29" i="4"/>
  <c r="U30" i="4"/>
  <c r="V30" i="4"/>
  <c r="W30" i="4"/>
  <c r="U31" i="4"/>
  <c r="V31" i="4"/>
  <c r="W31" i="4"/>
  <c r="U32" i="4"/>
  <c r="V32" i="4"/>
  <c r="W32" i="4"/>
  <c r="U33" i="4"/>
  <c r="V33" i="4"/>
  <c r="W33" i="4"/>
  <c r="U34" i="4"/>
  <c r="V34" i="4"/>
  <c r="W34" i="4"/>
  <c r="U35" i="4"/>
  <c r="V35" i="4"/>
  <c r="W35" i="4"/>
  <c r="U38" i="4"/>
  <c r="V38" i="4"/>
  <c r="W38" i="4"/>
  <c r="U40" i="4"/>
  <c r="V40" i="4"/>
  <c r="W40" i="4"/>
  <c r="U41" i="4"/>
  <c r="V41" i="4"/>
  <c r="W41" i="4"/>
  <c r="U43" i="4"/>
  <c r="V43" i="4"/>
  <c r="W43" i="4"/>
  <c r="U47" i="4"/>
  <c r="V47" i="4"/>
  <c r="W47" i="4"/>
  <c r="U48" i="4"/>
  <c r="V48" i="4"/>
  <c r="W48" i="4"/>
  <c r="U49" i="4"/>
  <c r="V49" i="4"/>
  <c r="W49" i="4"/>
  <c r="U87" i="4"/>
  <c r="V87" i="4"/>
  <c r="W87" i="4"/>
  <c r="U92" i="4"/>
  <c r="V92" i="4"/>
  <c r="W92" i="4"/>
  <c r="U93" i="4"/>
  <c r="V93" i="4"/>
  <c r="W93" i="4"/>
  <c r="U94" i="4"/>
  <c r="V94" i="4"/>
  <c r="W94" i="4"/>
  <c r="U96" i="4"/>
  <c r="V96" i="4"/>
  <c r="W96" i="4"/>
  <c r="U97" i="4"/>
  <c r="V97" i="4"/>
  <c r="W97" i="4"/>
  <c r="U99" i="4"/>
  <c r="V99" i="4"/>
  <c r="W99" i="4"/>
  <c r="U100" i="4"/>
  <c r="V100" i="4"/>
  <c r="W100" i="4"/>
  <c r="U102" i="4"/>
  <c r="V102" i="4"/>
  <c r="W102" i="4"/>
  <c r="U105" i="4"/>
  <c r="V105" i="4"/>
  <c r="W105" i="4"/>
  <c r="U106" i="4"/>
  <c r="V106" i="4"/>
  <c r="W106" i="4"/>
  <c r="U108" i="4"/>
  <c r="V108" i="4"/>
  <c r="W108" i="4"/>
  <c r="U110" i="4"/>
  <c r="V110" i="4"/>
  <c r="W110" i="4"/>
  <c r="U111" i="4"/>
  <c r="V111" i="4"/>
  <c r="W111" i="4"/>
  <c r="U112" i="4"/>
  <c r="V112" i="4"/>
  <c r="W112" i="4"/>
  <c r="U113" i="4"/>
  <c r="V113" i="4"/>
  <c r="W113" i="4"/>
  <c r="U114" i="4"/>
  <c r="V114" i="4"/>
  <c r="W114" i="4"/>
  <c r="U116" i="4"/>
  <c r="V116" i="4"/>
  <c r="W116" i="4"/>
  <c r="U118" i="4"/>
  <c r="V118" i="4"/>
  <c r="W118" i="4"/>
  <c r="U120" i="4"/>
  <c r="V120" i="4"/>
  <c r="W120" i="4"/>
  <c r="U122" i="4"/>
  <c r="V122" i="4"/>
  <c r="W122" i="4"/>
  <c r="U123" i="4"/>
  <c r="V123" i="4"/>
  <c r="W123" i="4"/>
  <c r="U124" i="4"/>
  <c r="V124" i="4"/>
  <c r="W124" i="4"/>
  <c r="U125" i="4"/>
  <c r="V125" i="4"/>
  <c r="W125" i="4"/>
  <c r="U127" i="4"/>
  <c r="V127" i="4"/>
  <c r="W127" i="4"/>
  <c r="U131" i="4"/>
  <c r="V131" i="4"/>
  <c r="W131" i="4"/>
  <c r="U132" i="4"/>
  <c r="V132" i="4"/>
  <c r="W132" i="4"/>
  <c r="U135" i="4"/>
  <c r="V135" i="4"/>
  <c r="W135" i="4"/>
  <c r="U136" i="4"/>
  <c r="V136" i="4"/>
  <c r="W136" i="4"/>
  <c r="U137" i="4"/>
  <c r="V137" i="4"/>
  <c r="W137" i="4"/>
  <c r="U138" i="4"/>
  <c r="V138" i="4"/>
  <c r="W138" i="4"/>
  <c r="U139" i="4"/>
  <c r="V139" i="4"/>
  <c r="W139" i="4"/>
  <c r="U141" i="4"/>
  <c r="V141" i="4"/>
  <c r="W141" i="4"/>
  <c r="U142" i="4"/>
  <c r="V142" i="4"/>
  <c r="W142" i="4"/>
  <c r="U143" i="4"/>
  <c r="V143" i="4"/>
  <c r="W143" i="4"/>
  <c r="U146" i="4"/>
  <c r="V146" i="4"/>
  <c r="W146" i="4"/>
  <c r="U149" i="4"/>
  <c r="V149" i="4"/>
  <c r="W149" i="4"/>
  <c r="U151" i="4"/>
  <c r="V151" i="4"/>
  <c r="W151" i="4"/>
  <c r="U155" i="4"/>
  <c r="V155" i="4"/>
  <c r="W155" i="4"/>
  <c r="U156" i="4"/>
  <c r="V156" i="4"/>
  <c r="W156" i="4"/>
  <c r="U158" i="4"/>
  <c r="V158" i="4"/>
  <c r="W158" i="4"/>
  <c r="U159" i="4"/>
  <c r="V159" i="4"/>
  <c r="W159" i="4"/>
  <c r="U160" i="4"/>
  <c r="V160" i="4"/>
  <c r="W160" i="4"/>
  <c r="U161" i="4"/>
  <c r="V161" i="4"/>
  <c r="W161" i="4"/>
  <c r="U163" i="4"/>
  <c r="V163" i="4"/>
  <c r="W163" i="4"/>
  <c r="U164" i="4"/>
  <c r="V164" i="4"/>
  <c r="W164" i="4"/>
  <c r="U166" i="4"/>
  <c r="V166" i="4"/>
  <c r="W166" i="4"/>
  <c r="U168" i="4"/>
  <c r="V168" i="4"/>
  <c r="W168" i="4"/>
  <c r="U169" i="4"/>
  <c r="V169" i="4"/>
  <c r="W169" i="4"/>
  <c r="U170" i="4"/>
  <c r="V170" i="4"/>
  <c r="W170" i="4"/>
  <c r="U171" i="4"/>
  <c r="V171" i="4"/>
  <c r="W171" i="4"/>
  <c r="U172" i="4"/>
  <c r="V172" i="4"/>
  <c r="W172" i="4"/>
  <c r="U173" i="4"/>
  <c r="V173" i="4"/>
  <c r="W173" i="4"/>
  <c r="U177" i="4"/>
  <c r="V177" i="4"/>
  <c r="W177" i="4"/>
  <c r="U183" i="4"/>
  <c r="V183" i="4"/>
  <c r="W183" i="4"/>
  <c r="U185" i="4"/>
  <c r="V185" i="4"/>
  <c r="W185" i="4"/>
  <c r="U187" i="4"/>
  <c r="V187" i="4"/>
  <c r="W187" i="4"/>
  <c r="U189" i="4"/>
  <c r="V189" i="4"/>
  <c r="W189" i="4"/>
  <c r="U191" i="4"/>
  <c r="V191" i="4"/>
  <c r="W191" i="4"/>
  <c r="U193" i="4"/>
  <c r="V193" i="4"/>
  <c r="W193" i="4"/>
  <c r="U197" i="4"/>
  <c r="V197" i="4"/>
  <c r="W197" i="4"/>
  <c r="U198" i="4"/>
  <c r="V198" i="4"/>
  <c r="W198" i="4"/>
  <c r="U199" i="4"/>
  <c r="V199" i="4"/>
  <c r="W199" i="4"/>
  <c r="W200" i="4"/>
  <c r="U201" i="4"/>
  <c r="V201" i="4"/>
  <c r="W201" i="4"/>
  <c r="U202" i="4"/>
  <c r="V202" i="4"/>
  <c r="W202" i="4"/>
  <c r="U203" i="4"/>
  <c r="V203" i="4"/>
  <c r="W203" i="4"/>
  <c r="U204" i="4"/>
  <c r="V204" i="4"/>
  <c r="W204" i="4"/>
  <c r="U205" i="4"/>
  <c r="V205" i="4"/>
  <c r="W205" i="4"/>
  <c r="U206" i="4"/>
  <c r="V206" i="4"/>
  <c r="W206" i="4"/>
  <c r="U207" i="4"/>
  <c r="V207" i="4"/>
  <c r="W207" i="4"/>
  <c r="U208" i="4"/>
  <c r="V208" i="4"/>
  <c r="W208" i="4"/>
  <c r="U209" i="4"/>
  <c r="V209" i="4"/>
  <c r="W209" i="4"/>
  <c r="U210" i="4"/>
  <c r="V210" i="4"/>
  <c r="W210" i="4"/>
  <c r="U211" i="4"/>
  <c r="V211" i="4"/>
  <c r="W211" i="4"/>
  <c r="U212" i="4"/>
  <c r="V212" i="4"/>
  <c r="W212" i="4"/>
  <c r="U213" i="4"/>
  <c r="V213" i="4"/>
  <c r="W213" i="4"/>
  <c r="U214" i="4"/>
  <c r="V214" i="4"/>
  <c r="W214" i="4"/>
  <c r="U215" i="4"/>
  <c r="V215" i="4"/>
  <c r="W215" i="4"/>
  <c r="U216" i="4"/>
  <c r="V216" i="4"/>
  <c r="W216" i="4"/>
  <c r="U217" i="4"/>
  <c r="V217" i="4"/>
  <c r="W217" i="4"/>
  <c r="U218" i="4"/>
  <c r="V218" i="4"/>
  <c r="W218" i="4"/>
  <c r="U222" i="4"/>
  <c r="V222" i="4"/>
  <c r="W222" i="4"/>
  <c r="U223" i="4"/>
  <c r="V223" i="4"/>
  <c r="W223" i="4"/>
  <c r="U225" i="4"/>
  <c r="V225" i="4"/>
  <c r="W225" i="4"/>
  <c r="U226" i="4"/>
  <c r="V226" i="4"/>
  <c r="W226" i="4"/>
  <c r="U227" i="4"/>
  <c r="V227" i="4"/>
  <c r="W227" i="4"/>
  <c r="U228" i="4"/>
  <c r="V228" i="4"/>
  <c r="W228" i="4"/>
  <c r="U229" i="4"/>
  <c r="V229" i="4"/>
  <c r="W229" i="4"/>
  <c r="U230" i="4"/>
  <c r="V230" i="4"/>
  <c r="W230" i="4"/>
  <c r="U231" i="4"/>
  <c r="V231" i="4"/>
  <c r="W231" i="4"/>
  <c r="U232" i="4"/>
  <c r="V232" i="4"/>
  <c r="W232" i="4"/>
  <c r="U233" i="4"/>
  <c r="V233" i="4"/>
  <c r="W233" i="4"/>
  <c r="U234" i="4"/>
  <c r="V234" i="4"/>
  <c r="W234" i="4"/>
  <c r="U235" i="4"/>
  <c r="V235" i="4"/>
  <c r="W235" i="4"/>
  <c r="U236" i="4"/>
  <c r="V236" i="4"/>
  <c r="W236" i="4"/>
  <c r="U238" i="4"/>
  <c r="V238" i="4"/>
  <c r="W238" i="4"/>
  <c r="U239" i="4"/>
  <c r="V239" i="4"/>
  <c r="W239" i="4"/>
  <c r="U240" i="4"/>
  <c r="V240" i="4"/>
  <c r="W240" i="4"/>
  <c r="U241" i="4"/>
  <c r="V241" i="4"/>
  <c r="W241" i="4"/>
  <c r="U245" i="4"/>
  <c r="V245" i="4"/>
  <c r="W245" i="4"/>
  <c r="U247" i="4"/>
  <c r="V247" i="4"/>
  <c r="W247" i="4"/>
  <c r="U248" i="4"/>
  <c r="V248" i="4"/>
  <c r="W248" i="4"/>
  <c r="U250" i="4"/>
  <c r="V250" i="4"/>
  <c r="W250" i="4"/>
  <c r="U254" i="4"/>
  <c r="V254" i="4"/>
  <c r="W254" i="4"/>
  <c r="U255" i="4"/>
  <c r="V255" i="4"/>
  <c r="W255" i="4"/>
  <c r="U256" i="4"/>
  <c r="W256" i="4"/>
  <c r="U257" i="4"/>
  <c r="V257" i="4"/>
  <c r="W257" i="4"/>
  <c r="U258" i="4"/>
  <c r="V258" i="4"/>
  <c r="W258" i="4"/>
  <c r="U260" i="4"/>
  <c r="V260" i="4"/>
  <c r="W260" i="4"/>
  <c r="U261" i="4"/>
  <c r="V261" i="4"/>
  <c r="W261" i="4"/>
  <c r="U262" i="4"/>
  <c r="V262" i="4"/>
  <c r="W262" i="4"/>
  <c r="U263" i="4"/>
  <c r="V263" i="4"/>
  <c r="W263" i="4"/>
  <c r="V264" i="4"/>
  <c r="W264" i="4"/>
  <c r="U265" i="4"/>
  <c r="V265" i="4"/>
  <c r="W265" i="4"/>
  <c r="U266" i="4"/>
  <c r="V266" i="4"/>
  <c r="W266" i="4"/>
  <c r="V267" i="4"/>
  <c r="W267" i="4"/>
  <c r="U269" i="4"/>
  <c r="V269" i="4"/>
  <c r="W269" i="4"/>
  <c r="O264" i="4"/>
  <c r="U200" i="4"/>
  <c r="V200" i="4" l="1"/>
  <c r="V253" i="4" l="1"/>
  <c r="W253" i="4"/>
  <c r="U224" i="4"/>
  <c r="R196" i="4"/>
  <c r="T196" i="4"/>
  <c r="P165" i="4"/>
  <c r="Q165" i="4"/>
  <c r="R165" i="4"/>
  <c r="S165" i="4"/>
  <c r="T165" i="4"/>
  <c r="O165" i="4"/>
  <c r="W165" i="4" l="1"/>
  <c r="V165" i="4"/>
  <c r="U165" i="4"/>
  <c r="V196" i="4"/>
  <c r="U196" i="4"/>
  <c r="W196" i="4"/>
  <c r="O253" i="4"/>
  <c r="Q196" i="4"/>
  <c r="Q253" i="4"/>
  <c r="P253" i="4"/>
  <c r="R249" i="4"/>
  <c r="U253" i="4"/>
  <c r="U249" i="4" l="1"/>
  <c r="P109" i="4"/>
  <c r="Q109" i="4"/>
  <c r="U109" i="4"/>
  <c r="V109" i="4"/>
  <c r="W109" i="4"/>
  <c r="O109" i="4"/>
  <c r="T249" i="4" l="1"/>
  <c r="S249" i="4"/>
  <c r="T246" i="4"/>
  <c r="S246" i="4"/>
  <c r="T237" i="4"/>
  <c r="S237" i="4"/>
  <c r="W224" i="4"/>
  <c r="V224" i="4"/>
  <c r="T221" i="4"/>
  <c r="S221" i="4"/>
  <c r="W174" i="4"/>
  <c r="V174" i="4"/>
  <c r="T162" i="4"/>
  <c r="S162" i="4"/>
  <c r="T154" i="4"/>
  <c r="S154" i="4"/>
  <c r="T150" i="4"/>
  <c r="S150" i="4"/>
  <c r="Z148" i="4"/>
  <c r="Y148" i="4"/>
  <c r="T140" i="4"/>
  <c r="S140" i="4"/>
  <c r="T134" i="4"/>
  <c r="S134" i="4"/>
  <c r="R246" i="4"/>
  <c r="R237" i="4"/>
  <c r="R221" i="4"/>
  <c r="U174" i="4"/>
  <c r="R162" i="4"/>
  <c r="R154" i="4"/>
  <c r="R150" i="4"/>
  <c r="X150" i="4" s="1"/>
  <c r="X148" i="4"/>
  <c r="R140" i="4"/>
  <c r="R134" i="4"/>
  <c r="S220" i="4" l="1"/>
  <c r="W154" i="4"/>
  <c r="U154" i="4"/>
  <c r="V154" i="4"/>
  <c r="R220" i="4"/>
  <c r="T220" i="4"/>
  <c r="V249" i="4"/>
  <c r="W249" i="4"/>
  <c r="W246" i="4"/>
  <c r="V246" i="4"/>
  <c r="U246" i="4"/>
  <c r="W237" i="4"/>
  <c r="V237" i="4"/>
  <c r="U237" i="4"/>
  <c r="W162" i="4"/>
  <c r="V162" i="4"/>
  <c r="U162" i="4"/>
  <c r="W134" i="4"/>
  <c r="V134" i="4"/>
  <c r="U134" i="4"/>
  <c r="U148" i="4"/>
  <c r="V148" i="4"/>
  <c r="W148" i="4"/>
  <c r="V150" i="4"/>
  <c r="W150" i="4"/>
  <c r="U150" i="4"/>
  <c r="V221" i="4"/>
  <c r="W221" i="4"/>
  <c r="U221" i="4"/>
  <c r="U140" i="4"/>
  <c r="V140" i="4"/>
  <c r="W140" i="4"/>
  <c r="W220" i="4" l="1"/>
  <c r="V220" i="4"/>
  <c r="W79" i="4"/>
  <c r="P224" i="4"/>
  <c r="Q224" i="4"/>
  <c r="O224" i="4" l="1"/>
  <c r="O101" i="4"/>
  <c r="E101" i="4"/>
  <c r="D101" i="4"/>
  <c r="C101" i="4"/>
  <c r="X98" i="4"/>
  <c r="Q98" i="4"/>
  <c r="P98" i="4"/>
  <c r="E98" i="4"/>
  <c r="D98" i="4"/>
  <c r="C98" i="4"/>
  <c r="Z98" i="4" l="1"/>
  <c r="V101" i="4"/>
  <c r="Y101" i="4"/>
  <c r="W101" i="4"/>
  <c r="Z101" i="4"/>
  <c r="W63" i="4"/>
  <c r="V63" i="4"/>
  <c r="U63" i="4"/>
  <c r="Y98" i="4"/>
  <c r="U101" i="4"/>
  <c r="X101" i="4"/>
  <c r="D91" i="4"/>
  <c r="E91" i="4"/>
  <c r="C91" i="4"/>
  <c r="Q63" i="4"/>
  <c r="P63" i="4"/>
  <c r="O63" i="4"/>
  <c r="J101" i="4"/>
  <c r="P101" i="4"/>
  <c r="K101" i="4"/>
  <c r="Q101" i="4"/>
  <c r="I98" i="4"/>
  <c r="O98" i="4"/>
  <c r="K98" i="4"/>
  <c r="J98" i="4"/>
  <c r="I101" i="4"/>
  <c r="V98" i="4"/>
  <c r="W98" i="4"/>
  <c r="W91" i="4"/>
  <c r="U98" i="4"/>
  <c r="O91" i="4"/>
  <c r="U91" i="4" l="1"/>
  <c r="X91" i="4"/>
  <c r="V91" i="4"/>
  <c r="Y91" i="4"/>
  <c r="Z91" i="4"/>
  <c r="J91" i="4"/>
  <c r="P91" i="4"/>
  <c r="K91" i="4"/>
  <c r="Q91" i="4"/>
  <c r="I91" i="4"/>
  <c r="U267" i="4"/>
  <c r="R264" i="4"/>
  <c r="U264" i="4" l="1"/>
  <c r="X264" i="4"/>
  <c r="T192" i="4"/>
  <c r="S192" i="4"/>
  <c r="R192" i="4"/>
  <c r="T190" i="4"/>
  <c r="S190" i="4"/>
  <c r="R190" i="4"/>
  <c r="T188" i="4"/>
  <c r="S188" i="4"/>
  <c r="R188" i="4"/>
  <c r="T186" i="4"/>
  <c r="S186" i="4"/>
  <c r="R186" i="4"/>
  <c r="T184" i="4"/>
  <c r="S184" i="4"/>
  <c r="R184" i="4"/>
  <c r="T182" i="4"/>
  <c r="S182" i="4"/>
  <c r="R182" i="4"/>
  <c r="T130" i="4"/>
  <c r="S130" i="4"/>
  <c r="R130" i="4"/>
  <c r="W130" i="4" l="1"/>
  <c r="V130" i="4"/>
  <c r="U130" i="4"/>
  <c r="U192" i="4"/>
  <c r="V192" i="4"/>
  <c r="W192" i="4"/>
  <c r="W190" i="4"/>
  <c r="V190" i="4"/>
  <c r="U190" i="4"/>
  <c r="W188" i="4"/>
  <c r="V188" i="4"/>
  <c r="U188" i="4"/>
  <c r="W186" i="4"/>
  <c r="V186" i="4"/>
  <c r="U186" i="4"/>
  <c r="W184" i="4"/>
  <c r="V184" i="4"/>
  <c r="U184" i="4"/>
  <c r="W182" i="4"/>
  <c r="V182" i="4"/>
  <c r="U182" i="4"/>
  <c r="U67" i="4"/>
  <c r="U79" i="4"/>
  <c r="X79" i="4"/>
  <c r="V67" i="4"/>
  <c r="V79" i="4"/>
  <c r="W126" i="4"/>
  <c r="W42" i="4"/>
  <c r="U126" i="4"/>
  <c r="V126" i="4"/>
  <c r="W67" i="4"/>
  <c r="U121" i="4"/>
  <c r="U42" i="4"/>
  <c r="X42" i="4"/>
  <c r="V121" i="4"/>
  <c r="V42" i="4"/>
  <c r="W121" i="4"/>
  <c r="V51" i="4"/>
  <c r="W51" i="4"/>
  <c r="U51" i="4"/>
  <c r="W39" i="4"/>
  <c r="V39" i="4"/>
  <c r="U39" i="4"/>
  <c r="V71" i="4"/>
  <c r="U71" i="4"/>
  <c r="U26" i="4"/>
  <c r="U27" i="4"/>
  <c r="V26" i="4"/>
  <c r="V27" i="4"/>
  <c r="W21" i="4"/>
  <c r="U21" i="4"/>
  <c r="V21" i="4"/>
  <c r="V12" i="4"/>
  <c r="U12" i="4"/>
  <c r="W27" i="4"/>
  <c r="W71" i="4"/>
  <c r="W12" i="4"/>
  <c r="T133" i="4"/>
  <c r="S133" i="4"/>
  <c r="U220" i="4"/>
  <c r="R133" i="4"/>
  <c r="U119" i="4" l="1"/>
  <c r="W11" i="4"/>
  <c r="U11" i="4"/>
  <c r="U20" i="4"/>
  <c r="U37" i="4"/>
  <c r="W50" i="4"/>
  <c r="V119" i="4"/>
  <c r="W70" i="4"/>
  <c r="V11" i="4"/>
  <c r="W20" i="4"/>
  <c r="U70" i="4"/>
  <c r="V37" i="4"/>
  <c r="V77" i="4"/>
  <c r="W119" i="4"/>
  <c r="V50" i="4"/>
  <c r="W77" i="4"/>
  <c r="W26" i="4"/>
  <c r="V20" i="4"/>
  <c r="V70" i="4"/>
  <c r="W37" i="4"/>
  <c r="U50" i="4"/>
  <c r="W181" i="4"/>
  <c r="V181" i="4"/>
  <c r="U181" i="4"/>
  <c r="U133" i="4"/>
  <c r="P196" i="4"/>
  <c r="T10" i="4"/>
  <c r="S10" i="4"/>
  <c r="U77" i="4" l="1"/>
  <c r="V10" i="4"/>
  <c r="W10" i="4"/>
  <c r="O196" i="4"/>
  <c r="R129" i="4"/>
  <c r="R128" i="4"/>
  <c r="T128" i="4"/>
  <c r="W133" i="4"/>
  <c r="S128" i="4"/>
  <c r="V133" i="4"/>
  <c r="S129" i="4"/>
  <c r="T129" i="4"/>
  <c r="R10" i="4"/>
  <c r="O134" i="4"/>
  <c r="W129" i="4" l="1"/>
  <c r="W128" i="4"/>
  <c r="V129" i="4"/>
  <c r="V128" i="4"/>
  <c r="U128" i="4"/>
  <c r="U129" i="4"/>
  <c r="U10" i="4"/>
  <c r="S270" i="4"/>
  <c r="T270" i="4"/>
  <c r="R270" i="4"/>
  <c r="Q162" i="4"/>
  <c r="P162" i="4"/>
  <c r="U270" i="4" l="1"/>
  <c r="W270" i="4"/>
  <c r="V270" i="4"/>
  <c r="O162" i="4"/>
  <c r="P174" i="4"/>
  <c r="Q174" i="4"/>
  <c r="O174" i="4" l="1"/>
  <c r="D196" i="4"/>
  <c r="Y196" i="4" s="1"/>
  <c r="E196" i="4"/>
  <c r="C196" i="4"/>
  <c r="X196" i="4" s="1"/>
  <c r="D150" i="4"/>
  <c r="Y150" i="4" s="1"/>
  <c r="E150" i="4"/>
  <c r="Z150" i="4" s="1"/>
  <c r="J174" i="4"/>
  <c r="K174" i="4"/>
  <c r="I174" i="4"/>
  <c r="K196" i="4" l="1"/>
  <c r="Z196" i="4"/>
  <c r="J150" i="4"/>
  <c r="K150" i="4"/>
  <c r="J196" i="4"/>
  <c r="I196" i="4"/>
  <c r="J253" i="4"/>
  <c r="K253" i="4"/>
  <c r="I253" i="4"/>
  <c r="D165" i="4" l="1"/>
  <c r="Y165" i="4" s="1"/>
  <c r="E165" i="4"/>
  <c r="Z165" i="4" s="1"/>
  <c r="C165" i="4"/>
  <c r="I165" i="4" l="1"/>
  <c r="X165" i="4"/>
  <c r="J165" i="4"/>
  <c r="K165" i="4"/>
  <c r="E162" i="4"/>
  <c r="Z162" i="4" s="1"/>
  <c r="D162" i="4"/>
  <c r="C162" i="4"/>
  <c r="J162" i="4" l="1"/>
  <c r="Y162" i="4"/>
  <c r="I162" i="4"/>
  <c r="X162" i="4"/>
  <c r="K162" i="4"/>
  <c r="D154" i="4"/>
  <c r="E154" i="4"/>
  <c r="C154" i="4"/>
  <c r="J154" i="4" l="1"/>
  <c r="Y154" i="4"/>
  <c r="I154" i="4"/>
  <c r="X154" i="4"/>
  <c r="K154" i="4"/>
  <c r="Z154" i="4"/>
  <c r="I150" i="4"/>
  <c r="J224" i="4"/>
  <c r="K224" i="4"/>
  <c r="I224" i="4"/>
  <c r="O71" i="4"/>
  <c r="P71" i="4"/>
  <c r="Q71" i="4"/>
  <c r="E249" i="4" l="1"/>
  <c r="Z249" i="4" s="1"/>
  <c r="D249" i="4"/>
  <c r="Y249" i="4" s="1"/>
  <c r="C249" i="4"/>
  <c r="X249" i="4" s="1"/>
  <c r="E246" i="4"/>
  <c r="Z246" i="4" s="1"/>
  <c r="D246" i="4"/>
  <c r="Y246" i="4" s="1"/>
  <c r="C246" i="4"/>
  <c r="X246" i="4" s="1"/>
  <c r="E237" i="4"/>
  <c r="Z237" i="4" s="1"/>
  <c r="D237" i="4"/>
  <c r="Y237" i="4" s="1"/>
  <c r="C237" i="4"/>
  <c r="X237" i="4" s="1"/>
  <c r="E221" i="4"/>
  <c r="D221" i="4"/>
  <c r="C221" i="4"/>
  <c r="E192" i="4"/>
  <c r="Z192" i="4" s="1"/>
  <c r="D192" i="4"/>
  <c r="Y192" i="4" s="1"/>
  <c r="C192" i="4"/>
  <c r="X192" i="4" s="1"/>
  <c r="E190" i="4"/>
  <c r="Z190" i="4" s="1"/>
  <c r="D190" i="4"/>
  <c r="Y190" i="4" s="1"/>
  <c r="C190" i="4"/>
  <c r="X190" i="4" s="1"/>
  <c r="E188" i="4"/>
  <c r="Z188" i="4" s="1"/>
  <c r="D188" i="4"/>
  <c r="Y188" i="4" s="1"/>
  <c r="C188" i="4"/>
  <c r="X188" i="4" s="1"/>
  <c r="E186" i="4"/>
  <c r="Z186" i="4" s="1"/>
  <c r="D186" i="4"/>
  <c r="Y186" i="4" s="1"/>
  <c r="C186" i="4"/>
  <c r="X186" i="4" s="1"/>
  <c r="E184" i="4"/>
  <c r="Z184" i="4" s="1"/>
  <c r="D184" i="4"/>
  <c r="Y184" i="4" s="1"/>
  <c r="C184" i="4"/>
  <c r="X184" i="4" s="1"/>
  <c r="E182" i="4"/>
  <c r="Z182" i="4" s="1"/>
  <c r="D182" i="4"/>
  <c r="Y182" i="4" s="1"/>
  <c r="C182" i="4"/>
  <c r="X182" i="4" s="1"/>
  <c r="E140" i="4"/>
  <c r="Z140" i="4" s="1"/>
  <c r="D140" i="4"/>
  <c r="Y140" i="4" s="1"/>
  <c r="C140" i="4"/>
  <c r="X140" i="4" s="1"/>
  <c r="Q134" i="4"/>
  <c r="E134" i="4"/>
  <c r="Z134" i="4" s="1"/>
  <c r="D134" i="4"/>
  <c r="Y134" i="4" s="1"/>
  <c r="C134" i="4"/>
  <c r="X134" i="4" s="1"/>
  <c r="E130" i="4"/>
  <c r="Z130" i="4" s="1"/>
  <c r="D130" i="4"/>
  <c r="Y130" i="4" s="1"/>
  <c r="Q126" i="4"/>
  <c r="P126" i="4"/>
  <c r="O126" i="4"/>
  <c r="E126" i="4"/>
  <c r="Z126" i="4" s="1"/>
  <c r="D126" i="4"/>
  <c r="Y126" i="4" s="1"/>
  <c r="C126" i="4"/>
  <c r="X126" i="4" s="1"/>
  <c r="Q121" i="4"/>
  <c r="P121" i="4"/>
  <c r="O121" i="4"/>
  <c r="E121" i="4"/>
  <c r="Z121" i="4" s="1"/>
  <c r="D121" i="4"/>
  <c r="Y121" i="4" s="1"/>
  <c r="C121" i="4"/>
  <c r="X121" i="4" s="1"/>
  <c r="K109" i="4"/>
  <c r="J109" i="4"/>
  <c r="I109" i="4"/>
  <c r="O79" i="4"/>
  <c r="D79" i="4"/>
  <c r="Y79" i="4" s="1"/>
  <c r="C77" i="4"/>
  <c r="X77" i="4" s="1"/>
  <c r="E71" i="4"/>
  <c r="D71" i="4"/>
  <c r="C71" i="4"/>
  <c r="O70" i="4"/>
  <c r="E67" i="4"/>
  <c r="Z67" i="4" s="1"/>
  <c r="D67" i="4"/>
  <c r="Y67" i="4" s="1"/>
  <c r="C67" i="4"/>
  <c r="X67" i="4" s="1"/>
  <c r="E63" i="4"/>
  <c r="D63" i="4"/>
  <c r="C63" i="4"/>
  <c r="X63" i="4" s="1"/>
  <c r="I51" i="4"/>
  <c r="Q42" i="4"/>
  <c r="P42" i="4"/>
  <c r="E42" i="4"/>
  <c r="Z42" i="4" s="1"/>
  <c r="D42" i="4"/>
  <c r="Y42" i="4" s="1"/>
  <c r="Q39" i="4"/>
  <c r="P39" i="4"/>
  <c r="E39" i="4"/>
  <c r="Z39" i="4" s="1"/>
  <c r="D39" i="4"/>
  <c r="C39" i="4"/>
  <c r="E27" i="4"/>
  <c r="D27" i="4"/>
  <c r="C27" i="4"/>
  <c r="Q21" i="4"/>
  <c r="P21" i="4"/>
  <c r="E21" i="4"/>
  <c r="Z21" i="4" s="1"/>
  <c r="D21" i="4"/>
  <c r="C21" i="4"/>
  <c r="Q12" i="4"/>
  <c r="P12" i="4"/>
  <c r="E12" i="4"/>
  <c r="Z12" i="4" s="1"/>
  <c r="D12" i="4"/>
  <c r="C12" i="4"/>
  <c r="C220" i="4" l="1"/>
  <c r="X220" i="4" s="1"/>
  <c r="X221" i="4"/>
  <c r="D220" i="4"/>
  <c r="Y220" i="4" s="1"/>
  <c r="Y221" i="4"/>
  <c r="E220" i="4"/>
  <c r="Z220" i="4" s="1"/>
  <c r="Z221" i="4"/>
  <c r="C11" i="4"/>
  <c r="X11" i="4" s="1"/>
  <c r="X12" i="4"/>
  <c r="D20" i="4"/>
  <c r="Y20" i="4" s="1"/>
  <c r="Y21" i="4"/>
  <c r="E26" i="4"/>
  <c r="Z26" i="4" s="1"/>
  <c r="Z27" i="4"/>
  <c r="J63" i="4"/>
  <c r="Y63" i="4"/>
  <c r="I71" i="4"/>
  <c r="X71" i="4"/>
  <c r="D70" i="4"/>
  <c r="Y70" i="4" s="1"/>
  <c r="Y71" i="4"/>
  <c r="D11" i="4"/>
  <c r="Y11" i="4" s="1"/>
  <c r="Y12" i="4"/>
  <c r="C37" i="4"/>
  <c r="X37" i="4" s="1"/>
  <c r="X39" i="4"/>
  <c r="K63" i="4"/>
  <c r="Z63" i="4"/>
  <c r="D37" i="4"/>
  <c r="Y37" i="4" s="1"/>
  <c r="Y39" i="4"/>
  <c r="E70" i="4"/>
  <c r="Z70" i="4" s="1"/>
  <c r="Z71" i="4"/>
  <c r="C26" i="4"/>
  <c r="X26" i="4" s="1"/>
  <c r="X27" i="4"/>
  <c r="C20" i="4"/>
  <c r="X20" i="4" s="1"/>
  <c r="X21" i="4"/>
  <c r="D26" i="4"/>
  <c r="Y26" i="4" s="1"/>
  <c r="Y27" i="4"/>
  <c r="D181" i="4"/>
  <c r="E181" i="4"/>
  <c r="C181" i="4"/>
  <c r="I134" i="4"/>
  <c r="C50" i="4"/>
  <c r="X50" i="4" s="1"/>
  <c r="I63" i="4"/>
  <c r="J67" i="4"/>
  <c r="P67" i="4"/>
  <c r="I140" i="4"/>
  <c r="O140" i="4"/>
  <c r="O148" i="4"/>
  <c r="I182" i="4"/>
  <c r="O182" i="4"/>
  <c r="I184" i="4"/>
  <c r="O184" i="4"/>
  <c r="I186" i="4"/>
  <c r="O186" i="4"/>
  <c r="I188" i="4"/>
  <c r="O188" i="4"/>
  <c r="I190" i="4"/>
  <c r="O190" i="4"/>
  <c r="I192" i="4"/>
  <c r="I221" i="4"/>
  <c r="O221" i="4"/>
  <c r="I237" i="4"/>
  <c r="O237" i="4"/>
  <c r="I246" i="4"/>
  <c r="O246" i="4"/>
  <c r="I249" i="4"/>
  <c r="O249" i="4"/>
  <c r="K130" i="4"/>
  <c r="Q130" i="4"/>
  <c r="Q26" i="4"/>
  <c r="Q27" i="4"/>
  <c r="I67" i="4"/>
  <c r="O67" i="4"/>
  <c r="K67" i="4"/>
  <c r="Q67" i="4"/>
  <c r="J134" i="4"/>
  <c r="P134" i="4"/>
  <c r="J140" i="4"/>
  <c r="P140" i="4"/>
  <c r="P148" i="4"/>
  <c r="J182" i="4"/>
  <c r="P182" i="4"/>
  <c r="J184" i="4"/>
  <c r="P184" i="4"/>
  <c r="J186" i="4"/>
  <c r="P186" i="4"/>
  <c r="J188" i="4"/>
  <c r="P188" i="4"/>
  <c r="J190" i="4"/>
  <c r="P190" i="4"/>
  <c r="J192" i="4"/>
  <c r="J221" i="4"/>
  <c r="P221" i="4"/>
  <c r="J237" i="4"/>
  <c r="P237" i="4"/>
  <c r="J246" i="4"/>
  <c r="P246" i="4"/>
  <c r="J249" i="4"/>
  <c r="P249" i="4"/>
  <c r="P26" i="4"/>
  <c r="P27" i="4"/>
  <c r="I12" i="4"/>
  <c r="O12" i="4"/>
  <c r="I21" i="4"/>
  <c r="O21" i="4"/>
  <c r="I27" i="4"/>
  <c r="O26" i="4"/>
  <c r="O27" i="4"/>
  <c r="I39" i="4"/>
  <c r="O39" i="4"/>
  <c r="O130" i="4"/>
  <c r="K140" i="4"/>
  <c r="Q140" i="4"/>
  <c r="Q148" i="4"/>
  <c r="K182" i="4"/>
  <c r="Q182" i="4"/>
  <c r="K184" i="4"/>
  <c r="Q184" i="4"/>
  <c r="K186" i="4"/>
  <c r="Q186" i="4"/>
  <c r="K188" i="4"/>
  <c r="Q188" i="4"/>
  <c r="K190" i="4"/>
  <c r="Q190" i="4"/>
  <c r="K192" i="4"/>
  <c r="K221" i="4"/>
  <c r="Q221" i="4"/>
  <c r="K237" i="4"/>
  <c r="Q237" i="4"/>
  <c r="K246" i="4"/>
  <c r="Q246" i="4"/>
  <c r="K249" i="4"/>
  <c r="Q249" i="4"/>
  <c r="I42" i="4"/>
  <c r="O42" i="4"/>
  <c r="I79" i="4"/>
  <c r="J42" i="4"/>
  <c r="I121" i="4"/>
  <c r="I126" i="4"/>
  <c r="J12" i="4"/>
  <c r="J27" i="4"/>
  <c r="K12" i="4"/>
  <c r="K27" i="4"/>
  <c r="K42" i="4"/>
  <c r="Q50" i="4"/>
  <c r="K51" i="4"/>
  <c r="J121" i="4"/>
  <c r="J126" i="4"/>
  <c r="J71" i="4"/>
  <c r="K134" i="4"/>
  <c r="J21" i="4"/>
  <c r="J39" i="4"/>
  <c r="P50" i="4"/>
  <c r="J51" i="4"/>
  <c r="K21" i="4"/>
  <c r="K39" i="4"/>
  <c r="K121" i="4"/>
  <c r="K126" i="4"/>
  <c r="K71" i="4"/>
  <c r="O50" i="4"/>
  <c r="D50" i="4"/>
  <c r="Y50" i="4" s="1"/>
  <c r="E50" i="4"/>
  <c r="Z50" i="4" s="1"/>
  <c r="P220" i="4"/>
  <c r="Q37" i="4"/>
  <c r="O220" i="4"/>
  <c r="E79" i="4"/>
  <c r="Z79" i="4" s="1"/>
  <c r="E119" i="4"/>
  <c r="Z119" i="4" s="1"/>
  <c r="O119" i="4"/>
  <c r="E20" i="4"/>
  <c r="Z20" i="4" s="1"/>
  <c r="Q79" i="4"/>
  <c r="P119" i="4"/>
  <c r="O181" i="4"/>
  <c r="D77" i="4"/>
  <c r="Y77" i="4" s="1"/>
  <c r="Q11" i="4"/>
  <c r="E37" i="4"/>
  <c r="Z37" i="4" s="1"/>
  <c r="E11" i="4"/>
  <c r="Z11" i="4" s="1"/>
  <c r="C70" i="4"/>
  <c r="D119" i="4"/>
  <c r="Y119" i="4" s="1"/>
  <c r="C119" i="4"/>
  <c r="X119" i="4" s="1"/>
  <c r="C130" i="4"/>
  <c r="D133" i="4" l="1"/>
  <c r="Y133" i="4" s="1"/>
  <c r="Y181" i="4"/>
  <c r="E133" i="4"/>
  <c r="Z133" i="4" s="1"/>
  <c r="Z181" i="4"/>
  <c r="I130" i="4"/>
  <c r="X130" i="4"/>
  <c r="C133" i="4"/>
  <c r="X133" i="4" s="1"/>
  <c r="X181" i="4"/>
  <c r="I70" i="4"/>
  <c r="X70" i="4"/>
  <c r="I26" i="4"/>
  <c r="K26" i="4"/>
  <c r="O133" i="4"/>
  <c r="J26" i="4"/>
  <c r="K70" i="4"/>
  <c r="Q70" i="4"/>
  <c r="I20" i="4"/>
  <c r="O20" i="4"/>
  <c r="J70" i="4"/>
  <c r="P70" i="4"/>
  <c r="K20" i="4"/>
  <c r="Q20" i="4"/>
  <c r="J181" i="4"/>
  <c r="P181" i="4"/>
  <c r="J37" i="4"/>
  <c r="P37" i="4"/>
  <c r="J11" i="4"/>
  <c r="P11" i="4"/>
  <c r="K181" i="4"/>
  <c r="Q181" i="4"/>
  <c r="J20" i="4"/>
  <c r="P20" i="4"/>
  <c r="J79" i="4"/>
  <c r="P79" i="4"/>
  <c r="K220" i="4"/>
  <c r="Q220" i="4"/>
  <c r="I37" i="4"/>
  <c r="O37" i="4"/>
  <c r="J130" i="4"/>
  <c r="P130" i="4"/>
  <c r="K119" i="4"/>
  <c r="Q119" i="4"/>
  <c r="I11" i="4"/>
  <c r="O11" i="4"/>
  <c r="K50" i="4"/>
  <c r="K79" i="4"/>
  <c r="I50" i="4"/>
  <c r="I119" i="4"/>
  <c r="K37" i="4"/>
  <c r="J119" i="4"/>
  <c r="K11" i="4"/>
  <c r="I181" i="4"/>
  <c r="I220" i="4"/>
  <c r="J220" i="4"/>
  <c r="J50" i="4"/>
  <c r="E77" i="4"/>
  <c r="D129" i="4"/>
  <c r="Y129" i="4" s="1"/>
  <c r="D128" i="4"/>
  <c r="Y128" i="4" s="1"/>
  <c r="D10" i="4"/>
  <c r="Y10" i="4" s="1"/>
  <c r="C129" i="4"/>
  <c r="X129" i="4" s="1"/>
  <c r="C128" i="4"/>
  <c r="X128" i="4" s="1"/>
  <c r="C10" i="4"/>
  <c r="X10" i="4" s="1"/>
  <c r="E129" i="4" l="1"/>
  <c r="Z129" i="4" s="1"/>
  <c r="E128" i="4"/>
  <c r="Z128" i="4" s="1"/>
  <c r="E10" i="4"/>
  <c r="Z10" i="4" s="1"/>
  <c r="Z77" i="4"/>
  <c r="K133" i="4"/>
  <c r="Q133" i="4"/>
  <c r="J133" i="4"/>
  <c r="P133" i="4"/>
  <c r="I133" i="4"/>
  <c r="C270" i="4"/>
  <c r="X270" i="4" s="1"/>
  <c r="D270" i="4"/>
  <c r="Y270" i="4" s="1"/>
  <c r="E270" i="4" l="1"/>
  <c r="Z270" i="4" s="1"/>
  <c r="K77" i="4"/>
  <c r="Q77" i="4"/>
  <c r="I129" i="4"/>
  <c r="O129" i="4"/>
  <c r="J129" i="4"/>
  <c r="P129" i="4"/>
  <c r="J128" i="4"/>
  <c r="P128" i="4"/>
  <c r="K128" i="4"/>
  <c r="Q128" i="4"/>
  <c r="I128" i="4"/>
  <c r="O128" i="4"/>
  <c r="J77" i="4"/>
  <c r="P77" i="4"/>
  <c r="I77" i="4"/>
  <c r="O77" i="4"/>
  <c r="K129" i="4"/>
  <c r="Q129" i="4"/>
  <c r="I10" i="4" l="1"/>
  <c r="J10" i="4"/>
  <c r="P10" i="4"/>
  <c r="K10" i="4"/>
  <c r="Q10" i="4"/>
  <c r="J270" i="4" l="1"/>
  <c r="P270" i="4"/>
  <c r="K270" i="4"/>
  <c r="Q270" i="4"/>
  <c r="I270" i="4"/>
  <c r="O270" i="4"/>
</calcChain>
</file>

<file path=xl/sharedStrings.xml><?xml version="1.0" encoding="utf-8"?>
<sst xmlns="http://schemas.openxmlformats.org/spreadsheetml/2006/main" count="476" uniqueCount="408">
  <si>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</si>
  <si>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</si>
  <si>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</si>
  <si>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</si>
  <si>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</si>
  <si>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</si>
  <si>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</si>
  <si>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</si>
  <si>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</si>
  <si>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</si>
  <si>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</si>
  <si>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</si>
  <si>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</si>
  <si>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</si>
  <si>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</si>
  <si>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</si>
  <si>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</si>
  <si>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</si>
  <si>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</si>
  <si>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</si>
  <si>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</si>
  <si>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</si>
  <si>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</si>
  <si>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</si>
  <si>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</si>
  <si>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</si>
  <si>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</si>
  <si>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</si>
  <si>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</si>
  <si>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</si>
  <si>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</si>
  <si>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</si>
  <si>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</si>
  <si>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</si>
  <si>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</si>
  <si>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</si>
  <si>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</si>
  <si>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</si>
  <si>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</si>
  <si>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</si>
  <si>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</si>
  <si>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</si>
  <si>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</si>
  <si>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</si>
  <si>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</si>
  <si>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</si>
  <si>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</si>
  <si>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</si>
  <si>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</si>
  <si>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</si>
  <si>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</si>
  <si>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</si>
  <si>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</si>
  <si>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</si>
  <si>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</si>
  <si>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</si>
  <si>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</si>
  <si>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</si>
  <si>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</si>
  <si>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</si>
  <si>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</si>
  <si>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</si>
  <si>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</si>
  <si>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</si>
  <si>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</si>
  <si>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</si>
  <si>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</si>
  <si>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</si>
  <si>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</si>
  <si>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</si>
  <si>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</si>
  <si>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</si>
  <si>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</si>
  <si>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</si>
  <si>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</si>
  <si>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</si>
  <si>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</si>
  <si>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</si>
  <si>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</si>
  <si>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</si>
  <si>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</si>
  <si>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</si>
  <si>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</si>
  <si>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</si>
  <si>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</si>
  <si>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</si>
  <si>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</si>
  <si>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</si>
  <si>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</si>
  <si>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</si>
  <si>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</si>
  <si>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</si>
  <si>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</si>
  <si>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</si>
  <si>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</si>
  <si>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</si>
  <si>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</si>
  <si>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</si>
  <si>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</si>
  <si>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</si>
  <si>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</si>
  <si>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</si>
  <si>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</si>
  <si>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</si>
  <si>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</si>
  <si>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</si>
  <si>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</si>
  <si>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</si>
  <si>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</si>
  <si>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</si>
  <si>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</si>
  <si>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</si>
  <si>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</si>
  <si>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</si>
  <si>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</si>
  <si>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</si>
  <si>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</si>
  <si>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</si>
  <si>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</si>
  <si>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</si>
  <si>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</si>
  <si>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</si>
  <si>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</si>
  <si>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</si>
  <si>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</si>
  <si>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</si>
  <si>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</si>
  <si>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</si>
  <si>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</si>
  <si>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</si>
  <si>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</si>
  <si>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</si>
  <si>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</si>
  <si>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</si>
  <si>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</si>
  <si>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</si>
  <si>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</si>
  <si>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</si>
  <si>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</si>
  <si>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</si>
  <si>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</si>
  <si>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</si>
  <si>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</si>
  <si>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</si>
  <si>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</si>
  <si>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</si>
  <si>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</si>
  <si>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</si>
  <si>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</si>
  <si>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</si>
  <si>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</si>
  <si>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</si>
  <si>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</si>
  <si>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</si>
  <si>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</si>
  <si>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</si>
  <si>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</si>
  <si>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</si>
  <si>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</si>
  <si>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</si>
  <si>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</si>
  <si>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</si>
  <si>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</si>
  <si>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</si>
  <si>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</si>
  <si>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</si>
  <si>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</si>
  <si>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</si>
  <si>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</si>
  <si>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</si>
  <si>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</si>
  <si>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</si>
  <si>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</si>
  <si>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</si>
  <si>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</si>
  <si>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</si>
  <si>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</si>
  <si>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</si>
  <si>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</si>
  <si>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</si>
  <si>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</si>
  <si>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</si>
  <si>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</si>
  <si>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</si>
  <si>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</si>
  <si>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</si>
  <si>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</si>
  <si>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</si>
  <si>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</si>
  <si>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</si>
  <si>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</si>
  <si>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</si>
  <si>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</si>
  <si>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</si>
  <si>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</si>
  <si>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</si>
  <si>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</si>
  <si>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</si>
  <si>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</si>
  <si>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</si>
  <si>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</si>
  <si>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</si>
  <si>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</si>
  <si>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</si>
  <si>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</si>
  <si>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</si>
  <si>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</si>
  <si>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</si>
  <si>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</si>
  <si>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</si>
  <si>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</si>
  <si>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</si>
  <si>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</si>
  <si>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</si>
  <si>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</si>
  <si>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</si>
  <si>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</si>
  <si>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</si>
  <si>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</si>
  <si>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</si>
  <si>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</si>
  <si>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</si>
  <si>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</si>
  <si>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</si>
  <si>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</si>
  <si>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</si>
  <si>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</si>
  <si>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</si>
  <si>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</si>
  <si>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</si>
  <si>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</si>
  <si>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</si>
  <si>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</si>
  <si>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</si>
  <si>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</si>
  <si>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</si>
  <si>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</si>
  <si>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</si>
  <si>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</si>
  <si>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</si>
  <si>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</si>
  <si>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</si>
  <si>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</si>
  <si>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</si>
  <si>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</si>
  <si>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</si>
  <si>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</si>
  <si>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</si>
  <si>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</si>
  <si>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</si>
  <si>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</si>
  <si>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</si>
  <si>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</si>
  <si>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</si>
  <si>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</si>
  <si>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</si>
  <si>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</si>
  <si>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</si>
  <si>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</si>
  <si>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</si>
  <si>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</si>
  <si>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</si>
  <si>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</si>
  <si>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</si>
  <si>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</si>
  <si>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</si>
  <si>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</si>
  <si>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</si>
  <si>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</si>
  <si>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</si>
  <si>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</si>
  <si>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</si>
  <si>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</si>
  <si>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</si>
  <si>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</si>
  <si>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</si>
  <si>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</si>
  <si>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</si>
  <si>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</si>
  <si>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</si>
  <si>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</si>
  <si>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</si>
  <si>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</si>
  <si>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</si>
  <si>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</si>
  <si>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</si>
  <si>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</si>
  <si>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</si>
  <si>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</si>
  <si>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</si>
  <si>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</si>
  <si>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</si>
  <si>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</si>
  <si>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</si>
  <si>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</si>
  <si>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</si>
  <si>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</si>
  <si>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</si>
  <si>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</si>
  <si>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</si>
  <si>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</si>
  <si>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</si>
  <si>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</si>
  <si>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</si>
  <si>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</si>
  <si>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</si>
  <si>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</si>
  <si>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</si>
  <si>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</si>
  <si>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</si>
  <si>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</si>
  <si>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</si>
  <si>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</si>
  <si>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</si>
  <si>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</si>
  <si>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</si>
  <si>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</si>
  <si>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</si>
  <si>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</si>
  <si>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</si>
  <si>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</si>
  <si>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</si>
  <si>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</si>
  <si>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</si>
  <si>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</si>
  <si>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</si>
  <si>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</si>
  <si>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</si>
  <si>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</si>
  <si>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</si>
  <si>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</si>
  <si>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</si>
  <si>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</si>
  <si>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</si>
  <si>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</si>
  <si>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</si>
  <si>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</si>
  <si>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</si>
  <si>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</si>
  <si>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</si>
  <si>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</si>
  <si>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</si>
  <si>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</si>
  <si>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</si>
  <si>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
на плановый период 2024-2025 годов"
от "___" __________ 2022 № _______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</si>
  <si>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</si>
  <si>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</si>
  <si>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</si>
  <si>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</si>
  <si>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</si>
  <si>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</si>
  <si>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</si>
  <si>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</si>
  <si>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</si>
  <si>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</si>
  <si>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</si>
  <si>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</si>
  <si>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</si>
  <si>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</si>
  <si>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</si>
  <si>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</si>
  <si>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</si>
  <si>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</si>
  <si>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</si>
  <si>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</si>
  <si>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</si>
  <si>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</si>
  <si>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</si>
  <si>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</si>
  <si>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</si>
  <si>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2023 год и 
на плановый период 2024-2025 годов"
от "___" __________ 2023 № _______</t>
  </si>
  <si>
    <t>уточнение февраль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</si>
  <si>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</si>
  <si>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</si>
  <si>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</si>
  <si>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
от "16" декабря 2022 №36/5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</si>
  <si>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</si>
  <si>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</si>
  <si>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</si>
  <si>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</si>
  <si>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</si>
  <si>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</si>
  <si>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</si>
  <si>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</si>
  <si>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</si>
  <si>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</si>
  <si>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</si>
  <si>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</si>
  <si>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</si>
  <si>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уточнение декабрь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</si>
  <si>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</si>
  <si>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</si>
  <si>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>000 2 02 35134 04 0000 150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</si>
  <si>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</si>
  <si>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</si>
  <si>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</si>
  <si>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сохранение достигнутого уровня заработной платы педагогических работников организаций дополнительного образования сферы физической культуры и спорта 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</si>
  <si>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</si>
  <si>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</si>
  <si>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</si>
  <si>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</si>
  <si>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</si>
  <si>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﻿000 1 13 02064 04 0002 130</t>
  </si>
  <si>
    <t>﻿000 1 13 02064 04 0003 130</t>
  </si>
  <si>
    <t>000 1 13 02994 04 0001 130</t>
  </si>
  <si>
    <t xml:space="preserve">Прочие доходы от компенсации затрат бюджетов городских округов (возврат дебиторской задолженности) </t>
  </si>
  <si>
    <t>000 1 13 02994 04 0009 130</t>
  </si>
  <si>
    <t>Прочие доходы от компенсации затрат бюджетов городских округов (прочие поступления) ( (возврат дебиторской задолженности)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</si>
</sst>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2"/>
    <xf numFmtId="164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6" fontId="4" fillId="0" borderId="2" applyFont="0" applyFill="0" applyBorder="0" applyAlignment="0" applyProtection="0"/>
    <xf numFmtId="0" fontId="4" fillId="0" borderId="2"/>
    <xf numFmtId="0" fontId="2" fillId="0" borderId="2"/>
    <xf numFmtId="0" fontId="22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130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5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0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5" fontId="9" fillId="0" borderId="2" xfId="1" applyNumberFormat="1" applyFont="1" applyFill="1" applyAlignment="1">
      <alignment vertical="center" wrapText="1"/>
    </xf>
    <xf numFmtId="165" fontId="9" fillId="0" borderId="2" xfId="1" applyNumberFormat="1" applyFont="1" applyFill="1" applyAlignment="1">
      <alignment horizontal="center" vertical="center"/>
    </xf>
    <xf numFmtId="165" fontId="12" fillId="0" borderId="2" xfId="1" applyNumberFormat="1" applyFont="1" applyFill="1" applyAlignment="1">
      <alignment horizontal="center" vertical="center"/>
    </xf>
    <xf numFmtId="165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7" fontId="9" fillId="0" borderId="2" xfId="1" applyNumberFormat="1" applyFont="1" applyFill="1" applyAlignment="1">
      <alignment vertical="center" wrapText="1"/>
    </xf>
    <xf numFmtId="167" fontId="9" fillId="0" borderId="2" xfId="1" applyNumberFormat="1" applyFont="1" applyFill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7" fontId="17" fillId="0" borderId="2" xfId="1" applyNumberFormat="1" applyFont="1" applyFill="1" applyAlignment="1">
      <alignment horizontal="center" vertical="center" wrapText="1"/>
    </xf>
    <xf numFmtId="167" fontId="9" fillId="0" borderId="2" xfId="1" applyNumberFormat="1" applyFont="1" applyFill="1" applyAlignment="1">
      <alignment vertical="center"/>
    </xf>
    <xf numFmtId="167" fontId="8" fillId="0" borderId="2" xfId="1" applyNumberFormat="1" applyFont="1" applyFill="1" applyAlignment="1">
      <alignment horizontal="center" vertical="center" wrapText="1"/>
    </xf>
    <xf numFmtId="167" fontId="18" fillId="0" borderId="2" xfId="1" applyNumberFormat="1" applyFont="1" applyFill="1" applyAlignment="1">
      <alignment vertical="center" wrapText="1"/>
    </xf>
    <xf numFmtId="167" fontId="8" fillId="0" borderId="1" xfId="2" applyNumberFormat="1" applyFont="1" applyBorder="1" applyAlignment="1">
      <alignment horizontal="center" vertical="center"/>
    </xf>
    <xf numFmtId="167" fontId="9" fillId="0" borderId="1" xfId="2" applyNumberFormat="1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7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1" fontId="2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6" xfId="1" applyFont="1" applyFill="1" applyBorder="1" applyAlignment="1">
      <alignment horizontal="left" vertical="center" wrapText="1" indent="2"/>
    </xf>
    <xf numFmtId="0" fontId="10" fillId="0" borderId="1" xfId="1" applyFont="1" applyFill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21" fillId="0" borderId="1" xfId="2" applyNumberFormat="1" applyFont="1" applyBorder="1" applyAlignment="1">
      <alignment horizontal="center" vertical="center"/>
    </xf>
    <xf numFmtId="49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167" fontId="8" fillId="0" borderId="1" xfId="0" applyNumberFormat="1" applyFont="1" applyFill="1" applyBorder="1" applyAlignment="1">
      <alignment horizontal="center" vertical="center" wrapText="1"/>
    </xf>
    <xf numFmtId="167" fontId="9" fillId="0" borderId="2" xfId="1" applyNumberFormat="1" applyFont="1" applyFill="1" applyAlignment="1">
      <alignment horizontal="left" vertical="center" wrapText="1"/>
    </xf>
    <xf numFmtId="167" fontId="21" fillId="0" borderId="1" xfId="2" applyNumberFormat="1" applyFont="1" applyFill="1" applyBorder="1" applyAlignment="1">
      <alignment horizontal="center" vertical="center"/>
    </xf>
    <xf numFmtId="167" fontId="9" fillId="0" borderId="2" xfId="1" applyNumberFormat="1" applyFont="1" applyFill="1" applyAlignment="1">
      <alignment horizontal="right" vertical="center"/>
    </xf>
    <xf numFmtId="1" fontId="9" fillId="0" borderId="1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67" fontId="10" fillId="0" borderId="8" xfId="2" applyNumberFormat="1" applyFont="1" applyBorder="1" applyAlignment="1">
      <alignment horizontal="center" vertical="center"/>
    </xf>
    <xf numFmtId="167" fontId="10" fillId="0" borderId="9" xfId="2" applyNumberFormat="1" applyFont="1" applyBorder="1" applyAlignment="1">
      <alignment horizontal="center" vertical="center"/>
    </xf>
    <xf numFmtId="167" fontId="10" fillId="0" borderId="9" xfId="2" applyNumberFormat="1" applyFont="1" applyFill="1" applyBorder="1" applyAlignment="1" applyProtection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Alignment="1">
      <alignment horizontal="left" vertical="center" wrapText="1"/>
    </xf>
    <xf numFmtId="167" fontId="6" fillId="0" borderId="2" xfId="1" applyNumberFormat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167" fontId="10" fillId="0" borderId="7" xfId="2" applyNumberFormat="1" applyFont="1" applyFill="1" applyBorder="1" applyAlignment="1" applyProtection="1">
      <alignment horizontal="center" vertical="center"/>
    </xf>
    <xf numFmtId="167" fontId="10" fillId="0" borderId="7" xfId="2" applyNumberFormat="1" applyFont="1" applyBorder="1" applyAlignment="1">
      <alignment horizontal="center" vertical="center"/>
    </xf>
    <xf numFmtId="165" fontId="6" fillId="0" borderId="2" xfId="1" applyNumberFormat="1" applyFont="1" applyFill="1" applyAlignment="1">
      <alignment horizontal="left" vertical="center" wrapText="1"/>
    </xf>
    <xf numFmtId="165" fontId="9" fillId="0" borderId="2" xfId="1" applyNumberFormat="1" applyFont="1" applyFill="1" applyAlignment="1">
      <alignment horizontal="left" vertical="center" wrapText="1"/>
    </xf>
    <xf numFmtId="165" fontId="9" fillId="0" borderId="2" xfId="1" applyNumberFormat="1" applyFont="1" applyFill="1" applyAlignment="1">
      <alignment vertical="center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 applyProtection="1">
      <alignment horizontal="center" vertical="center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21" fillId="0" borderId="1" xfId="2" applyNumberFormat="1" applyFont="1" applyFill="1" applyBorder="1" applyAlignment="1">
      <alignment horizontal="center" vertical="center"/>
    </xf>
    <xf numFmtId="165" fontId="10" fillId="0" borderId="8" xfId="2" applyNumberFormat="1" applyFont="1" applyFill="1" applyBorder="1" applyAlignment="1" applyProtection="1">
      <alignment horizontal="center" vertical="center"/>
    </xf>
    <xf numFmtId="165" fontId="10" fillId="0" borderId="7" xfId="2" applyNumberFormat="1" applyFont="1" applyFill="1" applyBorder="1" applyAlignment="1" applyProtection="1">
      <alignment horizontal="center" vertical="center"/>
    </xf>
    <xf numFmtId="165" fontId="10" fillId="0" borderId="9" xfId="2" applyNumberFormat="1" applyFont="1" applyFill="1" applyBorder="1" applyAlignment="1" applyProtection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 wrapText="1"/>
    </xf>
    <xf numFmtId="165" fontId="8" fillId="3" borderId="1" xfId="2" applyNumberFormat="1" applyFont="1" applyFill="1" applyBorder="1" applyAlignment="1" applyProtection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165" fontId="10" fillId="0" borderId="3" xfId="2" applyNumberFormat="1" applyFont="1" applyFill="1" applyBorder="1" applyAlignment="1" applyProtection="1">
      <alignment horizontal="center" vertical="center"/>
    </xf>
  </cellXfs>
  <cellStyles count="18">
    <cellStyle name="Гиперссылка 2" xfId="16" xr:uid="{00000000-0005-0000-0000-000000000000}"/>
    <cellStyle name="Обычный" xfId="0" builtinId="0"/>
    <cellStyle name="Обычный 2" xfId="3" xr:uid="{00000000-0005-0000-0000-000002000000}"/>
    <cellStyle name="Обычный 2 2" xfId="4" xr:uid="{00000000-0005-0000-0000-000003000000}"/>
    <cellStyle name="Обычный 2 3" xfId="8" xr:uid="{00000000-0005-0000-0000-000004000000}"/>
    <cellStyle name="Обычный 3" xfId="7" xr:uid="{00000000-0005-0000-0000-000005000000}"/>
    <cellStyle name="Обычный 3 2" xfId="11" xr:uid="{00000000-0005-0000-0000-000006000000}"/>
    <cellStyle name="Обычный 3 3" xfId="15" xr:uid="{00000000-0005-0000-0000-000007000000}"/>
    <cellStyle name="Обычный 3 4" xfId="17" xr:uid="{00000000-0005-0000-0000-000008000000}"/>
    <cellStyle name="Обычный 4" xfId="5" xr:uid="{00000000-0005-0000-0000-000009000000}"/>
    <cellStyle name="Обычный 4 2" xfId="10" xr:uid="{00000000-0005-0000-0000-00000A000000}"/>
    <cellStyle name="Обычный 5" xfId="6" xr:uid="{00000000-0005-0000-0000-00000B000000}"/>
    <cellStyle name="Обычный 5 2" xfId="14" xr:uid="{00000000-0005-0000-0000-00000C000000}"/>
    <cellStyle name="Обычный 575 2 3 6 5" xfId="9" xr:uid="{00000000-0005-0000-0000-00000D000000}"/>
    <cellStyle name="Обычный 575 2 3 6 5 2" xfId="12" xr:uid="{00000000-0005-0000-0000-00000E000000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4"/>
  <sheetViews>
    <sheetView tabSelected="1" view="pageBreakPreview" topLeftCell="A249" zoomScaleNormal="100" zoomScaleSheetLayoutView="100" workbookViewId="0">
      <selection activeCell="A267" sqref="A267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3" width="19.42578125" style="52" hidden="1" customWidth="1"/>
    <col min="4" max="5" width="19" style="52" hidden="1" customWidth="1"/>
    <col min="6" max="6" width="20" style="56" hidden="1" customWidth="1"/>
    <col min="7" max="8" width="18.5703125" style="56" hidden="1" customWidth="1"/>
    <col min="9" max="11" width="18.7109375" style="52" hidden="1" customWidth="1"/>
    <col min="12" max="12" width="20" style="56" hidden="1" customWidth="1"/>
    <col min="13" max="14" width="18.85546875" style="56" hidden="1" customWidth="1"/>
    <col min="15" max="17" width="19.28515625" style="52" hidden="1" customWidth="1"/>
    <col min="18" max="20" width="15.7109375" style="112" customWidth="1"/>
    <col min="21" max="23" width="19.28515625" style="52" hidden="1" customWidth="1"/>
    <col min="24" max="26" width="19.140625" style="45" hidden="1" customWidth="1"/>
    <col min="27" max="16384" width="9.140625" style="3"/>
  </cols>
  <sheetData>
    <row r="1" spans="1:26" ht="126.75" customHeight="1" x14ac:dyDescent="0.25">
      <c r="C1" s="105" t="s">
        <v>344</v>
      </c>
      <c r="D1" s="105"/>
      <c r="E1" s="105"/>
      <c r="F1" s="104" t="s">
        <v>370</v>
      </c>
      <c r="G1" s="104"/>
      <c r="H1" s="104"/>
      <c r="L1" s="104" t="s">
        <v>370</v>
      </c>
      <c r="M1" s="104"/>
      <c r="N1" s="104"/>
      <c r="R1" s="110" t="s">
        <v>370</v>
      </c>
      <c r="S1" s="110"/>
      <c r="T1" s="110"/>
    </row>
    <row r="2" spans="1:26" ht="13.5" customHeight="1" x14ac:dyDescent="0.25">
      <c r="F2" s="87"/>
      <c r="G2" s="87"/>
      <c r="H2" s="87"/>
      <c r="L2" s="87"/>
      <c r="M2" s="87"/>
      <c r="N2" s="87"/>
      <c r="R2" s="111"/>
      <c r="S2" s="111"/>
      <c r="T2" s="111"/>
    </row>
    <row r="3" spans="1:26" ht="94.5" customHeight="1" x14ac:dyDescent="0.25">
      <c r="C3" s="105"/>
      <c r="D3" s="105"/>
      <c r="E3" s="105"/>
      <c r="F3" s="104" t="s">
        <v>375</v>
      </c>
      <c r="G3" s="104"/>
      <c r="H3" s="104"/>
      <c r="L3" s="104" t="s">
        <v>375</v>
      </c>
      <c r="M3" s="104"/>
      <c r="N3" s="104"/>
      <c r="R3" s="110" t="s">
        <v>375</v>
      </c>
      <c r="S3" s="110"/>
      <c r="T3" s="110"/>
    </row>
    <row r="4" spans="1:26" ht="13.5" customHeight="1" x14ac:dyDescent="0.25"/>
    <row r="5" spans="1:26" ht="37.5" customHeight="1" x14ac:dyDescent="0.25">
      <c r="A5" s="106" t="s">
        <v>347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53"/>
      <c r="V5" s="63"/>
      <c r="W5" s="53"/>
      <c r="X5" s="46"/>
      <c r="Y5" s="47"/>
      <c r="Z5" s="46"/>
    </row>
    <row r="6" spans="1:26" ht="12.75" customHeight="1" x14ac:dyDescent="0.25">
      <c r="A6" s="49"/>
      <c r="B6" s="51"/>
      <c r="C6" s="57"/>
      <c r="D6" s="57"/>
      <c r="E6" s="57"/>
      <c r="F6" s="57"/>
      <c r="G6" s="57"/>
      <c r="H6" s="57"/>
      <c r="I6" s="55"/>
      <c r="J6" s="57"/>
      <c r="K6" s="55"/>
      <c r="L6" s="57"/>
      <c r="M6" s="57"/>
      <c r="N6" s="57"/>
      <c r="O6" s="55"/>
      <c r="P6" s="57"/>
      <c r="Q6" s="55"/>
      <c r="R6" s="48"/>
      <c r="S6" s="48"/>
      <c r="T6" s="48"/>
      <c r="U6" s="55"/>
      <c r="V6" s="57"/>
      <c r="W6" s="55"/>
      <c r="X6" s="48"/>
      <c r="Y6" s="48"/>
      <c r="Z6" s="48"/>
    </row>
    <row r="7" spans="1:26" s="6" customFormat="1" ht="30" hidden="1" customHeight="1" x14ac:dyDescent="0.25">
      <c r="A7" s="34"/>
      <c r="B7" s="34"/>
      <c r="C7" s="107" t="s">
        <v>252</v>
      </c>
      <c r="D7" s="107"/>
      <c r="E7" s="107"/>
      <c r="F7" s="102" t="s">
        <v>371</v>
      </c>
      <c r="G7" s="102"/>
      <c r="H7" s="102"/>
      <c r="I7" s="102" t="s">
        <v>253</v>
      </c>
      <c r="J7" s="102"/>
      <c r="K7" s="102"/>
      <c r="L7" s="102" t="s">
        <v>289</v>
      </c>
      <c r="M7" s="102"/>
      <c r="N7" s="102"/>
      <c r="O7" s="102" t="s">
        <v>253</v>
      </c>
      <c r="P7" s="102"/>
      <c r="Q7" s="102"/>
      <c r="R7" s="113" t="s">
        <v>389</v>
      </c>
      <c r="S7" s="113"/>
      <c r="T7" s="113"/>
      <c r="U7" s="102" t="s">
        <v>253</v>
      </c>
      <c r="V7" s="102"/>
      <c r="W7" s="102"/>
      <c r="X7" s="103" t="s">
        <v>258</v>
      </c>
      <c r="Y7" s="103"/>
      <c r="Z7" s="103"/>
    </row>
    <row r="8" spans="1:26" s="2" customFormat="1" ht="35.25" customHeight="1" x14ac:dyDescent="0.25">
      <c r="A8" s="98" t="s">
        <v>243</v>
      </c>
      <c r="B8" s="98" t="s">
        <v>242</v>
      </c>
      <c r="C8" s="99" t="s">
        <v>306</v>
      </c>
      <c r="D8" s="101" t="s">
        <v>244</v>
      </c>
      <c r="E8" s="101"/>
      <c r="F8" s="99" t="s">
        <v>306</v>
      </c>
      <c r="G8" s="101" t="s">
        <v>244</v>
      </c>
      <c r="H8" s="101"/>
      <c r="I8" s="99" t="s">
        <v>306</v>
      </c>
      <c r="J8" s="101" t="s">
        <v>244</v>
      </c>
      <c r="K8" s="101"/>
      <c r="L8" s="99" t="s">
        <v>306</v>
      </c>
      <c r="M8" s="101" t="s">
        <v>244</v>
      </c>
      <c r="N8" s="101"/>
      <c r="O8" s="99" t="s">
        <v>306</v>
      </c>
      <c r="P8" s="101" t="s">
        <v>244</v>
      </c>
      <c r="Q8" s="101"/>
      <c r="R8" s="114" t="s">
        <v>306</v>
      </c>
      <c r="S8" s="97" t="s">
        <v>244</v>
      </c>
      <c r="T8" s="97"/>
      <c r="U8" s="99" t="s">
        <v>306</v>
      </c>
      <c r="V8" s="101" t="s">
        <v>244</v>
      </c>
      <c r="W8" s="101"/>
      <c r="X8" s="97" t="s">
        <v>306</v>
      </c>
      <c r="Y8" s="97" t="s">
        <v>244</v>
      </c>
      <c r="Z8" s="97"/>
    </row>
    <row r="9" spans="1:26" s="49" customFormat="1" ht="23.25" customHeight="1" x14ac:dyDescent="0.25">
      <c r="A9" s="98"/>
      <c r="B9" s="98"/>
      <c r="C9" s="100"/>
      <c r="D9" s="80" t="s">
        <v>268</v>
      </c>
      <c r="E9" s="80" t="s">
        <v>307</v>
      </c>
      <c r="F9" s="100"/>
      <c r="G9" s="86" t="s">
        <v>268</v>
      </c>
      <c r="H9" s="86" t="s">
        <v>307</v>
      </c>
      <c r="I9" s="100"/>
      <c r="J9" s="62" t="s">
        <v>268</v>
      </c>
      <c r="K9" s="62" t="s">
        <v>307</v>
      </c>
      <c r="L9" s="100"/>
      <c r="M9" s="62" t="s">
        <v>268</v>
      </c>
      <c r="N9" s="62" t="s">
        <v>307</v>
      </c>
      <c r="O9" s="100"/>
      <c r="P9" s="62" t="s">
        <v>268</v>
      </c>
      <c r="Q9" s="62" t="s">
        <v>307</v>
      </c>
      <c r="R9" s="115"/>
      <c r="S9" s="96" t="s">
        <v>268</v>
      </c>
      <c r="T9" s="96" t="s">
        <v>307</v>
      </c>
      <c r="U9" s="100"/>
      <c r="V9" s="62" t="s">
        <v>268</v>
      </c>
      <c r="W9" s="62" t="s">
        <v>307</v>
      </c>
      <c r="X9" s="97"/>
      <c r="Y9" s="50" t="s">
        <v>268</v>
      </c>
      <c r="Z9" s="54" t="s">
        <v>307</v>
      </c>
    </row>
    <row r="10" spans="1:26" s="6" customFormat="1" ht="29.25" customHeight="1" x14ac:dyDescent="0.25">
      <c r="A10" s="19" t="s">
        <v>241</v>
      </c>
      <c r="B10" s="5" t="s">
        <v>240</v>
      </c>
      <c r="C10" s="35">
        <f t="shared" ref="C10:E10" si="0">C11+C20+C26+C37+C42+C49+C50+C70+C77+C109+C118+C119</f>
        <v>5624053.4278899981</v>
      </c>
      <c r="D10" s="35">
        <f t="shared" si="0"/>
        <v>4917871.2846100004</v>
      </c>
      <c r="E10" s="35">
        <f t="shared" si="0"/>
        <v>4878314.7956300005</v>
      </c>
      <c r="F10" s="35">
        <f t="shared" ref="F10:H10" si="1">F11+F20+F26+F37+F42+F49+F50+F70+F77+F109+F118+F119</f>
        <v>5624053.427889999</v>
      </c>
      <c r="G10" s="35">
        <f t="shared" si="1"/>
        <v>4917871.2846100004</v>
      </c>
      <c r="H10" s="35">
        <f t="shared" si="1"/>
        <v>4878314.7956300005</v>
      </c>
      <c r="I10" s="59">
        <f>F10-C10</f>
        <v>0</v>
      </c>
      <c r="J10" s="59">
        <f>G10-D10</f>
        <v>0</v>
      </c>
      <c r="K10" s="59">
        <f>H10-E10</f>
        <v>0</v>
      </c>
      <c r="L10" s="35">
        <f t="shared" ref="L10:N10" si="2">L11+L20+L26+L37+L42+L49+L50+L70+L77+L109+L118+L119</f>
        <v>5624053.427889999</v>
      </c>
      <c r="M10" s="35">
        <f t="shared" si="2"/>
        <v>4917871.2846100004</v>
      </c>
      <c r="N10" s="35">
        <f t="shared" si="2"/>
        <v>4878314.7956300005</v>
      </c>
      <c r="O10" s="59">
        <f>L10-F10</f>
        <v>0</v>
      </c>
      <c r="P10" s="59">
        <f>M10-G10</f>
        <v>0</v>
      </c>
      <c r="Q10" s="59">
        <f>N10-H10</f>
        <v>0</v>
      </c>
      <c r="R10" s="116">
        <f>R11+R20+R26+R37+R42+R49+R50+R70+R77+R109+R118+R119</f>
        <v>5624053.4278899999</v>
      </c>
      <c r="S10" s="116">
        <f>S11+S20+S26+S37+S42+S49+S50+S70+S77+S109+S118+S119</f>
        <v>4917871.2846100004</v>
      </c>
      <c r="T10" s="116">
        <f>T11+T20+T26+T37+T42+T49+T50+T70+T77+T109+T118+T119</f>
        <v>4878314.7956300005</v>
      </c>
      <c r="U10" s="59">
        <f>R10-L10</f>
        <v>0</v>
      </c>
      <c r="V10" s="59">
        <f>S10-M10</f>
        <v>0</v>
      </c>
      <c r="W10" s="59">
        <f>T10-N10</f>
        <v>0</v>
      </c>
      <c r="X10" s="59">
        <f>R10-C10</f>
        <v>0</v>
      </c>
      <c r="Y10" s="59">
        <f>S10-D10</f>
        <v>0</v>
      </c>
      <c r="Z10" s="59">
        <f>T10-E10</f>
        <v>0</v>
      </c>
    </row>
    <row r="11" spans="1:26" s="6" customFormat="1" ht="29.25" customHeight="1" x14ac:dyDescent="0.25">
      <c r="A11" s="4" t="s">
        <v>239</v>
      </c>
      <c r="B11" s="7" t="s">
        <v>238</v>
      </c>
      <c r="C11" s="35">
        <f t="shared" ref="C11:T11" si="3">C12</f>
        <v>3957456.9828599994</v>
      </c>
      <c r="D11" s="35">
        <f t="shared" si="3"/>
        <v>3212987.10898</v>
      </c>
      <c r="E11" s="35">
        <f t="shared" si="3"/>
        <v>3068335.3200000003</v>
      </c>
      <c r="F11" s="35">
        <f t="shared" si="3"/>
        <v>3880561.2252299995</v>
      </c>
      <c r="G11" s="35">
        <f t="shared" si="3"/>
        <v>3212987.10898</v>
      </c>
      <c r="H11" s="35">
        <f t="shared" si="3"/>
        <v>3068335.3200000003</v>
      </c>
      <c r="I11" s="59">
        <f t="shared" ref="I11:I51" si="4">F11-C11</f>
        <v>-76895.757629999891</v>
      </c>
      <c r="J11" s="59">
        <f t="shared" ref="J11:J92" si="5">G11-D11</f>
        <v>0</v>
      </c>
      <c r="K11" s="59">
        <f t="shared" ref="K11:K92" si="6">H11-E11</f>
        <v>0</v>
      </c>
      <c r="L11" s="35">
        <f t="shared" si="3"/>
        <v>3880561.2252299995</v>
      </c>
      <c r="M11" s="35">
        <f t="shared" si="3"/>
        <v>3212987.10898</v>
      </c>
      <c r="N11" s="35">
        <f t="shared" si="3"/>
        <v>3068335.3200000003</v>
      </c>
      <c r="O11" s="59">
        <f t="shared" ref="O11:O92" si="7">L11-F11</f>
        <v>0</v>
      </c>
      <c r="P11" s="59">
        <f t="shared" ref="P11:P92" si="8">M11-G11</f>
        <v>0</v>
      </c>
      <c r="Q11" s="59">
        <f t="shared" ref="Q11:Q92" si="9">N11-H11</f>
        <v>0</v>
      </c>
      <c r="R11" s="116">
        <f t="shared" si="3"/>
        <v>3541384.1677899999</v>
      </c>
      <c r="S11" s="116">
        <f t="shared" si="3"/>
        <v>3212987.10898</v>
      </c>
      <c r="T11" s="116">
        <f t="shared" si="3"/>
        <v>3068335.3200000003</v>
      </c>
      <c r="U11" s="59">
        <f t="shared" ref="U11:U43" si="10">R11-L11</f>
        <v>-339177.05743999965</v>
      </c>
      <c r="V11" s="59">
        <f t="shared" ref="V11:V43" si="11">S11-M11</f>
        <v>0</v>
      </c>
      <c r="W11" s="59">
        <f t="shared" ref="W11:W43" si="12">T11-N11</f>
        <v>0</v>
      </c>
      <c r="X11" s="59">
        <f t="shared" ref="X11:X77" si="13">R11-C11</f>
        <v>-416072.81506999955</v>
      </c>
      <c r="Y11" s="59">
        <f t="shared" ref="Y11:Y77" si="14">S11-D11</f>
        <v>0</v>
      </c>
      <c r="Z11" s="59">
        <f t="shared" ref="Z11:Z77" si="15">T11-E11</f>
        <v>0</v>
      </c>
    </row>
    <row r="12" spans="1:26" ht="29.25" customHeight="1" x14ac:dyDescent="0.25">
      <c r="A12" s="8" t="s">
        <v>237</v>
      </c>
      <c r="B12" s="9" t="s">
        <v>236</v>
      </c>
      <c r="C12" s="40">
        <f>SUM(C13:C17)</f>
        <v>3957456.9828599994</v>
      </c>
      <c r="D12" s="40">
        <f t="shared" ref="D12:E12" si="16">SUM(D13:D17)</f>
        <v>3212987.10898</v>
      </c>
      <c r="E12" s="40">
        <f t="shared" si="16"/>
        <v>3068335.3200000003</v>
      </c>
      <c r="F12" s="40">
        <f>SUM(F13:F17)</f>
        <v>3880561.2252299995</v>
      </c>
      <c r="G12" s="40">
        <f t="shared" ref="G12:H12" si="17">SUM(G13:G17)</f>
        <v>3212987.10898</v>
      </c>
      <c r="H12" s="40">
        <f t="shared" si="17"/>
        <v>3068335.3200000003</v>
      </c>
      <c r="I12" s="60">
        <f t="shared" si="4"/>
        <v>-76895.757629999891</v>
      </c>
      <c r="J12" s="60">
        <f t="shared" si="5"/>
        <v>0</v>
      </c>
      <c r="K12" s="60">
        <f t="shared" si="6"/>
        <v>0</v>
      </c>
      <c r="L12" s="40">
        <f>SUM(L13:L17)</f>
        <v>3880561.2252299995</v>
      </c>
      <c r="M12" s="40">
        <f t="shared" ref="M12:N12" si="18">SUM(M13:M17)</f>
        <v>3212987.10898</v>
      </c>
      <c r="N12" s="40">
        <f t="shared" si="18"/>
        <v>3068335.3200000003</v>
      </c>
      <c r="O12" s="60">
        <f t="shared" si="7"/>
        <v>0</v>
      </c>
      <c r="P12" s="60">
        <f t="shared" si="8"/>
        <v>0</v>
      </c>
      <c r="Q12" s="60">
        <f t="shared" si="9"/>
        <v>0</v>
      </c>
      <c r="R12" s="117">
        <f>SUM(R13:R19)</f>
        <v>3541384.1677899999</v>
      </c>
      <c r="S12" s="117">
        <f t="shared" ref="S12:T12" si="19">SUM(S13:S19)</f>
        <v>3212987.10898</v>
      </c>
      <c r="T12" s="117">
        <f t="shared" si="19"/>
        <v>3068335.3200000003</v>
      </c>
      <c r="U12" s="60">
        <f t="shared" si="10"/>
        <v>-339177.05743999965</v>
      </c>
      <c r="V12" s="60">
        <f t="shared" si="11"/>
        <v>0</v>
      </c>
      <c r="W12" s="60">
        <f t="shared" si="12"/>
        <v>0</v>
      </c>
      <c r="X12" s="60">
        <f t="shared" si="13"/>
        <v>-416072.81506999955</v>
      </c>
      <c r="Y12" s="60">
        <f t="shared" si="14"/>
        <v>0</v>
      </c>
      <c r="Z12" s="60">
        <f t="shared" si="15"/>
        <v>0</v>
      </c>
    </row>
    <row r="13" spans="1:26" s="12" customFormat="1" ht="80.25" hidden="1" customHeight="1" x14ac:dyDescent="0.25">
      <c r="A13" s="10" t="s">
        <v>235</v>
      </c>
      <c r="B13" s="11" t="s">
        <v>234</v>
      </c>
      <c r="C13" s="42">
        <v>3448402.4828599999</v>
      </c>
      <c r="D13" s="42">
        <v>2837210.3089800002</v>
      </c>
      <c r="E13" s="42">
        <v>2692714.02</v>
      </c>
      <c r="F13" s="42">
        <f>3448402.48286-76895.75763</f>
        <v>3371506.72523</v>
      </c>
      <c r="G13" s="42">
        <v>2837210.3089800002</v>
      </c>
      <c r="H13" s="42">
        <v>2692714.02</v>
      </c>
      <c r="I13" s="61">
        <f t="shared" si="4"/>
        <v>-76895.757629999891</v>
      </c>
      <c r="J13" s="61">
        <f t="shared" si="5"/>
        <v>0</v>
      </c>
      <c r="K13" s="61">
        <f t="shared" si="6"/>
        <v>0</v>
      </c>
      <c r="L13" s="42">
        <f>3448402.48286-76895.75763</f>
        <v>3371506.72523</v>
      </c>
      <c r="M13" s="42">
        <v>2837210.3089800002</v>
      </c>
      <c r="N13" s="42">
        <v>2692714.02</v>
      </c>
      <c r="O13" s="61">
        <f t="shared" si="7"/>
        <v>0</v>
      </c>
      <c r="P13" s="61">
        <f t="shared" si="8"/>
        <v>0</v>
      </c>
      <c r="Q13" s="61">
        <f t="shared" si="9"/>
        <v>0</v>
      </c>
      <c r="R13" s="69">
        <v>3058954.1677899999</v>
      </c>
      <c r="S13" s="69">
        <v>2837210.3089800002</v>
      </c>
      <c r="T13" s="69">
        <v>2692714.02</v>
      </c>
      <c r="U13" s="61">
        <f t="shared" si="10"/>
        <v>-312552.55744000012</v>
      </c>
      <c r="V13" s="61">
        <f t="shared" si="11"/>
        <v>0</v>
      </c>
      <c r="W13" s="61">
        <f t="shared" si="12"/>
        <v>0</v>
      </c>
      <c r="X13" s="61">
        <f t="shared" si="13"/>
        <v>-389448.31507000001</v>
      </c>
      <c r="Y13" s="61">
        <f t="shared" si="14"/>
        <v>0</v>
      </c>
      <c r="Z13" s="61">
        <f t="shared" si="15"/>
        <v>0</v>
      </c>
    </row>
    <row r="14" spans="1:26" s="12" customFormat="1" ht="110.25" hidden="1" customHeight="1" x14ac:dyDescent="0.25">
      <c r="A14" s="10" t="s">
        <v>233</v>
      </c>
      <c r="B14" s="11" t="s">
        <v>232</v>
      </c>
      <c r="C14" s="42">
        <v>9280.1</v>
      </c>
      <c r="D14" s="42">
        <v>7010.3</v>
      </c>
      <c r="E14" s="42">
        <v>7039.6</v>
      </c>
      <c r="F14" s="42">
        <v>9280.1</v>
      </c>
      <c r="G14" s="42">
        <v>7010.3</v>
      </c>
      <c r="H14" s="42">
        <v>7039.6</v>
      </c>
      <c r="I14" s="61">
        <f t="shared" si="4"/>
        <v>0</v>
      </c>
      <c r="J14" s="61">
        <f t="shared" si="5"/>
        <v>0</v>
      </c>
      <c r="K14" s="61">
        <f t="shared" si="6"/>
        <v>0</v>
      </c>
      <c r="L14" s="42">
        <v>9280.1</v>
      </c>
      <c r="M14" s="42">
        <v>7010.3</v>
      </c>
      <c r="N14" s="42">
        <v>7039.6</v>
      </c>
      <c r="O14" s="61">
        <f t="shared" si="7"/>
        <v>0</v>
      </c>
      <c r="P14" s="61">
        <f t="shared" si="8"/>
        <v>0</v>
      </c>
      <c r="Q14" s="61">
        <f t="shared" si="9"/>
        <v>0</v>
      </c>
      <c r="R14" s="69">
        <v>630</v>
      </c>
      <c r="S14" s="69">
        <v>7010.3</v>
      </c>
      <c r="T14" s="69">
        <v>7039.6</v>
      </c>
      <c r="U14" s="61">
        <f t="shared" si="10"/>
        <v>-8650.1</v>
      </c>
      <c r="V14" s="61">
        <f t="shared" si="11"/>
        <v>0</v>
      </c>
      <c r="W14" s="61">
        <f t="shared" si="12"/>
        <v>0</v>
      </c>
      <c r="X14" s="61">
        <f t="shared" si="13"/>
        <v>-8650.1</v>
      </c>
      <c r="Y14" s="61">
        <f t="shared" si="14"/>
        <v>0</v>
      </c>
      <c r="Z14" s="61">
        <f t="shared" si="15"/>
        <v>0</v>
      </c>
    </row>
    <row r="15" spans="1:26" s="12" customFormat="1" ht="52.5" hidden="1" customHeight="1" x14ac:dyDescent="0.25">
      <c r="A15" s="10" t="s">
        <v>231</v>
      </c>
      <c r="B15" s="11" t="s">
        <v>230</v>
      </c>
      <c r="C15" s="42">
        <v>35264.300000000003</v>
      </c>
      <c r="D15" s="42">
        <v>26639.5</v>
      </c>
      <c r="E15" s="42">
        <v>26750.7</v>
      </c>
      <c r="F15" s="42">
        <v>35264.300000000003</v>
      </c>
      <c r="G15" s="42">
        <v>26639.5</v>
      </c>
      <c r="H15" s="42">
        <v>26750.7</v>
      </c>
      <c r="I15" s="61">
        <f t="shared" si="4"/>
        <v>0</v>
      </c>
      <c r="J15" s="61">
        <f t="shared" si="5"/>
        <v>0</v>
      </c>
      <c r="K15" s="61">
        <f t="shared" si="6"/>
        <v>0</v>
      </c>
      <c r="L15" s="42">
        <v>35264.300000000003</v>
      </c>
      <c r="M15" s="42">
        <v>26639.5</v>
      </c>
      <c r="N15" s="42">
        <v>26750.7</v>
      </c>
      <c r="O15" s="61">
        <f t="shared" si="7"/>
        <v>0</v>
      </c>
      <c r="P15" s="61">
        <f t="shared" si="8"/>
        <v>0</v>
      </c>
      <c r="Q15" s="61">
        <f t="shared" si="9"/>
        <v>0</v>
      </c>
      <c r="R15" s="69">
        <v>29300</v>
      </c>
      <c r="S15" s="69">
        <v>26639.5</v>
      </c>
      <c r="T15" s="69">
        <v>26750.7</v>
      </c>
      <c r="U15" s="61">
        <f t="shared" si="10"/>
        <v>-5964.3000000000029</v>
      </c>
      <c r="V15" s="61">
        <f t="shared" si="11"/>
        <v>0</v>
      </c>
      <c r="W15" s="61">
        <f t="shared" si="12"/>
        <v>0</v>
      </c>
      <c r="X15" s="61">
        <f t="shared" si="13"/>
        <v>-5964.3000000000029</v>
      </c>
      <c r="Y15" s="61">
        <f t="shared" si="14"/>
        <v>0</v>
      </c>
      <c r="Z15" s="61">
        <f t="shared" si="15"/>
        <v>0</v>
      </c>
    </row>
    <row r="16" spans="1:26" s="12" customFormat="1" ht="92.25" hidden="1" customHeight="1" x14ac:dyDescent="0.25">
      <c r="A16" s="10" t="s">
        <v>229</v>
      </c>
      <c r="B16" s="11" t="s">
        <v>228</v>
      </c>
      <c r="C16" s="42">
        <v>90051.8</v>
      </c>
      <c r="D16" s="42">
        <v>59371</v>
      </c>
      <c r="E16" s="42">
        <v>57917.2</v>
      </c>
      <c r="F16" s="42">
        <v>90051.8</v>
      </c>
      <c r="G16" s="42">
        <v>59371</v>
      </c>
      <c r="H16" s="42">
        <v>57917.2</v>
      </c>
      <c r="I16" s="61">
        <f t="shared" si="4"/>
        <v>0</v>
      </c>
      <c r="J16" s="61">
        <f t="shared" si="5"/>
        <v>0</v>
      </c>
      <c r="K16" s="61">
        <f t="shared" si="6"/>
        <v>0</v>
      </c>
      <c r="L16" s="42">
        <v>90051.8</v>
      </c>
      <c r="M16" s="42">
        <v>59371</v>
      </c>
      <c r="N16" s="42">
        <v>57917.2</v>
      </c>
      <c r="O16" s="61">
        <f t="shared" si="7"/>
        <v>0</v>
      </c>
      <c r="P16" s="61">
        <f t="shared" si="8"/>
        <v>0</v>
      </c>
      <c r="Q16" s="61">
        <f t="shared" si="9"/>
        <v>0</v>
      </c>
      <c r="R16" s="69">
        <v>65500</v>
      </c>
      <c r="S16" s="69">
        <v>59371</v>
      </c>
      <c r="T16" s="69">
        <v>57917.2</v>
      </c>
      <c r="U16" s="61">
        <f t="shared" si="10"/>
        <v>-24551.800000000003</v>
      </c>
      <c r="V16" s="61">
        <f t="shared" si="11"/>
        <v>0</v>
      </c>
      <c r="W16" s="61">
        <f t="shared" si="12"/>
        <v>0</v>
      </c>
      <c r="X16" s="61">
        <f t="shared" si="13"/>
        <v>-24551.800000000003</v>
      </c>
      <c r="Y16" s="61">
        <f t="shared" si="14"/>
        <v>0</v>
      </c>
      <c r="Z16" s="61">
        <f t="shared" si="15"/>
        <v>0</v>
      </c>
    </row>
    <row r="17" spans="1:26" s="12" customFormat="1" ht="51.75" hidden="1" customHeight="1" x14ac:dyDescent="0.25">
      <c r="A17" s="10" t="s">
        <v>246</v>
      </c>
      <c r="B17" s="11" t="s">
        <v>245</v>
      </c>
      <c r="C17" s="42">
        <v>374458.3</v>
      </c>
      <c r="D17" s="42">
        <v>282756</v>
      </c>
      <c r="E17" s="42">
        <v>283913.8</v>
      </c>
      <c r="F17" s="42">
        <v>374458.3</v>
      </c>
      <c r="G17" s="42">
        <v>282756</v>
      </c>
      <c r="H17" s="42">
        <v>283913.8</v>
      </c>
      <c r="I17" s="61">
        <f t="shared" si="4"/>
        <v>0</v>
      </c>
      <c r="J17" s="61">
        <f t="shared" si="5"/>
        <v>0</v>
      </c>
      <c r="K17" s="61">
        <f t="shared" si="6"/>
        <v>0</v>
      </c>
      <c r="L17" s="42">
        <v>374458.3</v>
      </c>
      <c r="M17" s="42">
        <v>282756</v>
      </c>
      <c r="N17" s="42">
        <v>283913.8</v>
      </c>
      <c r="O17" s="61">
        <f t="shared" si="7"/>
        <v>0</v>
      </c>
      <c r="P17" s="61">
        <f t="shared" si="8"/>
        <v>0</v>
      </c>
      <c r="Q17" s="61">
        <f t="shared" si="9"/>
        <v>0</v>
      </c>
      <c r="R17" s="69">
        <v>140000</v>
      </c>
      <c r="S17" s="69">
        <v>282756</v>
      </c>
      <c r="T17" s="69">
        <v>283913.8</v>
      </c>
      <c r="U17" s="61">
        <f t="shared" si="10"/>
        <v>-234458.3</v>
      </c>
      <c r="V17" s="61">
        <f t="shared" si="11"/>
        <v>0</v>
      </c>
      <c r="W17" s="61">
        <f t="shared" si="12"/>
        <v>0</v>
      </c>
      <c r="X17" s="61">
        <f t="shared" si="13"/>
        <v>-234458.3</v>
      </c>
      <c r="Y17" s="61">
        <f t="shared" si="14"/>
        <v>0</v>
      </c>
      <c r="Z17" s="61">
        <f t="shared" si="15"/>
        <v>0</v>
      </c>
    </row>
    <row r="18" spans="1:26" s="12" customFormat="1" ht="51.75" hidden="1" customHeight="1" x14ac:dyDescent="0.25">
      <c r="A18" s="10" t="s">
        <v>376</v>
      </c>
      <c r="B18" s="11" t="s">
        <v>377</v>
      </c>
      <c r="C18" s="42"/>
      <c r="D18" s="42"/>
      <c r="E18" s="42"/>
      <c r="F18" s="42"/>
      <c r="G18" s="42"/>
      <c r="H18" s="42"/>
      <c r="I18" s="61"/>
      <c r="J18" s="61"/>
      <c r="K18" s="61"/>
      <c r="L18" s="42"/>
      <c r="M18" s="42"/>
      <c r="N18" s="42"/>
      <c r="O18" s="61"/>
      <c r="P18" s="61"/>
      <c r="Q18" s="61"/>
      <c r="R18" s="69">
        <v>52000</v>
      </c>
      <c r="S18" s="69"/>
      <c r="T18" s="69"/>
      <c r="U18" s="61">
        <f t="shared" ref="U18:U19" si="20">R18-L18</f>
        <v>52000</v>
      </c>
      <c r="V18" s="61">
        <f t="shared" ref="V18:V19" si="21">S18-M18</f>
        <v>0</v>
      </c>
      <c r="W18" s="61">
        <f t="shared" ref="W18:W19" si="22">T18-N18</f>
        <v>0</v>
      </c>
      <c r="X18" s="61">
        <f t="shared" si="13"/>
        <v>52000</v>
      </c>
      <c r="Y18" s="61">
        <f t="shared" si="14"/>
        <v>0</v>
      </c>
      <c r="Z18" s="61">
        <f t="shared" si="15"/>
        <v>0</v>
      </c>
    </row>
    <row r="19" spans="1:26" s="12" customFormat="1" ht="51.75" hidden="1" customHeight="1" x14ac:dyDescent="0.25">
      <c r="A19" s="10" t="s">
        <v>378</v>
      </c>
      <c r="B19" s="11" t="s">
        <v>379</v>
      </c>
      <c r="C19" s="42"/>
      <c r="D19" s="42"/>
      <c r="E19" s="42"/>
      <c r="F19" s="42"/>
      <c r="G19" s="42"/>
      <c r="H19" s="42"/>
      <c r="I19" s="61"/>
      <c r="J19" s="61"/>
      <c r="K19" s="61"/>
      <c r="L19" s="42"/>
      <c r="M19" s="42"/>
      <c r="N19" s="42"/>
      <c r="O19" s="61"/>
      <c r="P19" s="61"/>
      <c r="Q19" s="61"/>
      <c r="R19" s="69">
        <v>195000</v>
      </c>
      <c r="S19" s="69"/>
      <c r="T19" s="69"/>
      <c r="U19" s="61">
        <f t="shared" si="20"/>
        <v>195000</v>
      </c>
      <c r="V19" s="61">
        <f t="shared" si="21"/>
        <v>0</v>
      </c>
      <c r="W19" s="61">
        <f t="shared" si="22"/>
        <v>0</v>
      </c>
      <c r="X19" s="61">
        <f t="shared" si="13"/>
        <v>195000</v>
      </c>
      <c r="Y19" s="61">
        <f t="shared" si="14"/>
        <v>0</v>
      </c>
      <c r="Z19" s="61">
        <f t="shared" si="15"/>
        <v>0</v>
      </c>
    </row>
    <row r="20" spans="1:26" s="6" customFormat="1" ht="36.75" customHeight="1" x14ac:dyDescent="0.25">
      <c r="A20" s="13" t="s">
        <v>227</v>
      </c>
      <c r="B20" s="14" t="s">
        <v>226</v>
      </c>
      <c r="C20" s="35">
        <f t="shared" ref="C20:T20" si="23">C21</f>
        <v>108676</v>
      </c>
      <c r="D20" s="35">
        <f t="shared" si="23"/>
        <v>118471</v>
      </c>
      <c r="E20" s="35">
        <f t="shared" si="23"/>
        <v>125374</v>
      </c>
      <c r="F20" s="35">
        <f t="shared" si="23"/>
        <v>108676</v>
      </c>
      <c r="G20" s="35">
        <f t="shared" si="23"/>
        <v>118471</v>
      </c>
      <c r="H20" s="35">
        <f t="shared" si="23"/>
        <v>125374</v>
      </c>
      <c r="I20" s="59">
        <f t="shared" si="4"/>
        <v>0</v>
      </c>
      <c r="J20" s="59">
        <f t="shared" si="5"/>
        <v>0</v>
      </c>
      <c r="K20" s="59">
        <f t="shared" si="6"/>
        <v>0</v>
      </c>
      <c r="L20" s="35">
        <f t="shared" si="23"/>
        <v>108676</v>
      </c>
      <c r="M20" s="35">
        <f t="shared" si="23"/>
        <v>118471</v>
      </c>
      <c r="N20" s="35">
        <f t="shared" si="23"/>
        <v>125374</v>
      </c>
      <c r="O20" s="59">
        <f t="shared" si="7"/>
        <v>0</v>
      </c>
      <c r="P20" s="59">
        <f t="shared" si="8"/>
        <v>0</v>
      </c>
      <c r="Q20" s="59">
        <f t="shared" si="9"/>
        <v>0</v>
      </c>
      <c r="R20" s="116">
        <f t="shared" si="23"/>
        <v>108676</v>
      </c>
      <c r="S20" s="116">
        <f t="shared" si="23"/>
        <v>118471</v>
      </c>
      <c r="T20" s="116">
        <f t="shared" si="23"/>
        <v>125374</v>
      </c>
      <c r="U20" s="59">
        <f t="shared" si="10"/>
        <v>0</v>
      </c>
      <c r="V20" s="59">
        <f t="shared" si="11"/>
        <v>0</v>
      </c>
      <c r="W20" s="59">
        <f t="shared" si="12"/>
        <v>0</v>
      </c>
      <c r="X20" s="59">
        <f t="shared" si="13"/>
        <v>0</v>
      </c>
      <c r="Y20" s="59">
        <f t="shared" si="14"/>
        <v>0</v>
      </c>
      <c r="Z20" s="59">
        <f t="shared" si="15"/>
        <v>0</v>
      </c>
    </row>
    <row r="21" spans="1:26" ht="36.75" customHeight="1" x14ac:dyDescent="0.25">
      <c r="A21" s="8" t="s">
        <v>225</v>
      </c>
      <c r="B21" s="9" t="s">
        <v>224</v>
      </c>
      <c r="C21" s="40">
        <f t="shared" ref="C21:E21" si="24">SUM(C22:C25)</f>
        <v>108676</v>
      </c>
      <c r="D21" s="40">
        <f t="shared" si="24"/>
        <v>118471</v>
      </c>
      <c r="E21" s="40">
        <f t="shared" si="24"/>
        <v>125374</v>
      </c>
      <c r="F21" s="40">
        <f t="shared" ref="F21:H21" si="25">SUM(F22:F25)</f>
        <v>108676</v>
      </c>
      <c r="G21" s="40">
        <f t="shared" si="25"/>
        <v>118471</v>
      </c>
      <c r="H21" s="40">
        <f t="shared" si="25"/>
        <v>125374</v>
      </c>
      <c r="I21" s="60">
        <f t="shared" si="4"/>
        <v>0</v>
      </c>
      <c r="J21" s="60">
        <f t="shared" si="5"/>
        <v>0</v>
      </c>
      <c r="K21" s="60">
        <f t="shared" si="6"/>
        <v>0</v>
      </c>
      <c r="L21" s="40">
        <f t="shared" ref="L21:N21" si="26">SUM(L22:L25)</f>
        <v>108676</v>
      </c>
      <c r="M21" s="40">
        <f t="shared" si="26"/>
        <v>118471</v>
      </c>
      <c r="N21" s="40">
        <f t="shared" si="26"/>
        <v>125374</v>
      </c>
      <c r="O21" s="60">
        <f t="shared" si="7"/>
        <v>0</v>
      </c>
      <c r="P21" s="60">
        <f t="shared" si="8"/>
        <v>0</v>
      </c>
      <c r="Q21" s="60">
        <f t="shared" si="9"/>
        <v>0</v>
      </c>
      <c r="R21" s="117">
        <f t="shared" ref="R21:T21" si="27">SUM(R22:R25)</f>
        <v>108676</v>
      </c>
      <c r="S21" s="117">
        <f t="shared" si="27"/>
        <v>118471</v>
      </c>
      <c r="T21" s="117">
        <f t="shared" si="27"/>
        <v>125374</v>
      </c>
      <c r="U21" s="60">
        <f t="shared" si="10"/>
        <v>0</v>
      </c>
      <c r="V21" s="60">
        <f t="shared" si="11"/>
        <v>0</v>
      </c>
      <c r="W21" s="60">
        <f t="shared" si="12"/>
        <v>0</v>
      </c>
      <c r="X21" s="60">
        <f t="shared" si="13"/>
        <v>0</v>
      </c>
      <c r="Y21" s="60">
        <f t="shared" si="14"/>
        <v>0</v>
      </c>
      <c r="Z21" s="60">
        <f t="shared" si="15"/>
        <v>0</v>
      </c>
    </row>
    <row r="22" spans="1:26" s="12" customFormat="1" ht="112.5" hidden="1" customHeight="1" x14ac:dyDescent="0.25">
      <c r="A22" s="10" t="s">
        <v>223</v>
      </c>
      <c r="B22" s="11" t="s">
        <v>222</v>
      </c>
      <c r="C22" s="42">
        <v>52403</v>
      </c>
      <c r="D22" s="42">
        <v>57408</v>
      </c>
      <c r="E22" s="42">
        <v>60895</v>
      </c>
      <c r="F22" s="42">
        <v>52403</v>
      </c>
      <c r="G22" s="42">
        <v>57408</v>
      </c>
      <c r="H22" s="42">
        <v>60895</v>
      </c>
      <c r="I22" s="61">
        <f t="shared" si="4"/>
        <v>0</v>
      </c>
      <c r="J22" s="61">
        <f t="shared" si="5"/>
        <v>0</v>
      </c>
      <c r="K22" s="61">
        <f t="shared" si="6"/>
        <v>0</v>
      </c>
      <c r="L22" s="42">
        <v>52403</v>
      </c>
      <c r="M22" s="42">
        <v>57408</v>
      </c>
      <c r="N22" s="42">
        <v>60895</v>
      </c>
      <c r="O22" s="61">
        <f t="shared" si="7"/>
        <v>0</v>
      </c>
      <c r="P22" s="61">
        <f t="shared" si="8"/>
        <v>0</v>
      </c>
      <c r="Q22" s="61">
        <f t="shared" si="9"/>
        <v>0</v>
      </c>
      <c r="R22" s="69">
        <v>52403</v>
      </c>
      <c r="S22" s="69">
        <v>57408</v>
      </c>
      <c r="T22" s="69">
        <v>60895</v>
      </c>
      <c r="U22" s="61">
        <f t="shared" si="10"/>
        <v>0</v>
      </c>
      <c r="V22" s="61">
        <f t="shared" si="11"/>
        <v>0</v>
      </c>
      <c r="W22" s="61">
        <f t="shared" si="12"/>
        <v>0</v>
      </c>
      <c r="X22" s="61">
        <f t="shared" si="13"/>
        <v>0</v>
      </c>
      <c r="Y22" s="61">
        <f t="shared" si="14"/>
        <v>0</v>
      </c>
      <c r="Z22" s="61">
        <f t="shared" si="15"/>
        <v>0</v>
      </c>
    </row>
    <row r="23" spans="1:26" s="12" customFormat="1" ht="126" hidden="1" customHeight="1" x14ac:dyDescent="0.25">
      <c r="A23" s="10" t="s">
        <v>221</v>
      </c>
      <c r="B23" s="11" t="s">
        <v>220</v>
      </c>
      <c r="C23" s="42">
        <v>300</v>
      </c>
      <c r="D23" s="42">
        <v>328</v>
      </c>
      <c r="E23" s="42">
        <v>347</v>
      </c>
      <c r="F23" s="42">
        <v>300</v>
      </c>
      <c r="G23" s="42">
        <v>328</v>
      </c>
      <c r="H23" s="42">
        <v>347</v>
      </c>
      <c r="I23" s="61">
        <f t="shared" si="4"/>
        <v>0</v>
      </c>
      <c r="J23" s="61">
        <f t="shared" si="5"/>
        <v>0</v>
      </c>
      <c r="K23" s="61">
        <f t="shared" si="6"/>
        <v>0</v>
      </c>
      <c r="L23" s="42">
        <v>300</v>
      </c>
      <c r="M23" s="42">
        <v>328</v>
      </c>
      <c r="N23" s="42">
        <v>347</v>
      </c>
      <c r="O23" s="61">
        <f t="shared" si="7"/>
        <v>0</v>
      </c>
      <c r="P23" s="61">
        <f t="shared" si="8"/>
        <v>0</v>
      </c>
      <c r="Q23" s="61">
        <f t="shared" si="9"/>
        <v>0</v>
      </c>
      <c r="R23" s="69">
        <v>300</v>
      </c>
      <c r="S23" s="69">
        <v>328</v>
      </c>
      <c r="T23" s="69">
        <v>347</v>
      </c>
      <c r="U23" s="61">
        <f t="shared" si="10"/>
        <v>0</v>
      </c>
      <c r="V23" s="61">
        <f t="shared" si="11"/>
        <v>0</v>
      </c>
      <c r="W23" s="61">
        <f t="shared" si="12"/>
        <v>0</v>
      </c>
      <c r="X23" s="61">
        <f t="shared" si="13"/>
        <v>0</v>
      </c>
      <c r="Y23" s="61">
        <f t="shared" si="14"/>
        <v>0</v>
      </c>
      <c r="Z23" s="61">
        <f t="shared" si="15"/>
        <v>0</v>
      </c>
    </row>
    <row r="24" spans="1:26" s="12" customFormat="1" ht="124.5" hidden="1" customHeight="1" x14ac:dyDescent="0.25">
      <c r="A24" s="10" t="s">
        <v>219</v>
      </c>
      <c r="B24" s="11" t="s">
        <v>218</v>
      </c>
      <c r="C24" s="42">
        <v>62105</v>
      </c>
      <c r="D24" s="42">
        <v>67367</v>
      </c>
      <c r="E24" s="42">
        <v>70764</v>
      </c>
      <c r="F24" s="42">
        <v>62105</v>
      </c>
      <c r="G24" s="42">
        <v>67367</v>
      </c>
      <c r="H24" s="42">
        <v>70764</v>
      </c>
      <c r="I24" s="61">
        <f t="shared" si="4"/>
        <v>0</v>
      </c>
      <c r="J24" s="61">
        <f t="shared" si="5"/>
        <v>0</v>
      </c>
      <c r="K24" s="61">
        <f t="shared" si="6"/>
        <v>0</v>
      </c>
      <c r="L24" s="42">
        <v>62105</v>
      </c>
      <c r="M24" s="42">
        <v>67367</v>
      </c>
      <c r="N24" s="42">
        <v>70764</v>
      </c>
      <c r="O24" s="61">
        <f t="shared" si="7"/>
        <v>0</v>
      </c>
      <c r="P24" s="61">
        <f t="shared" si="8"/>
        <v>0</v>
      </c>
      <c r="Q24" s="61">
        <f t="shared" si="9"/>
        <v>0</v>
      </c>
      <c r="R24" s="69">
        <v>62105</v>
      </c>
      <c r="S24" s="69">
        <v>67367</v>
      </c>
      <c r="T24" s="69">
        <v>70764</v>
      </c>
      <c r="U24" s="61">
        <f t="shared" si="10"/>
        <v>0</v>
      </c>
      <c r="V24" s="61">
        <f t="shared" si="11"/>
        <v>0</v>
      </c>
      <c r="W24" s="61">
        <f t="shared" si="12"/>
        <v>0</v>
      </c>
      <c r="X24" s="61">
        <f t="shared" si="13"/>
        <v>0</v>
      </c>
      <c r="Y24" s="61">
        <f t="shared" si="14"/>
        <v>0</v>
      </c>
      <c r="Z24" s="61">
        <f t="shared" si="15"/>
        <v>0</v>
      </c>
    </row>
    <row r="25" spans="1:26" s="12" customFormat="1" ht="112.5" hidden="1" customHeight="1" x14ac:dyDescent="0.25">
      <c r="A25" s="10" t="s">
        <v>217</v>
      </c>
      <c r="B25" s="11" t="s">
        <v>216</v>
      </c>
      <c r="C25" s="42">
        <v>-6132</v>
      </c>
      <c r="D25" s="42">
        <v>-6632</v>
      </c>
      <c r="E25" s="42">
        <v>-6632</v>
      </c>
      <c r="F25" s="42">
        <v>-6132</v>
      </c>
      <c r="G25" s="42">
        <v>-6632</v>
      </c>
      <c r="H25" s="42">
        <v>-6632</v>
      </c>
      <c r="I25" s="61">
        <f t="shared" si="4"/>
        <v>0</v>
      </c>
      <c r="J25" s="61">
        <f t="shared" si="5"/>
        <v>0</v>
      </c>
      <c r="K25" s="61">
        <f t="shared" si="6"/>
        <v>0</v>
      </c>
      <c r="L25" s="42">
        <v>-6132</v>
      </c>
      <c r="M25" s="42">
        <v>-6632</v>
      </c>
      <c r="N25" s="42">
        <v>-6632</v>
      </c>
      <c r="O25" s="61">
        <f t="shared" si="7"/>
        <v>0</v>
      </c>
      <c r="P25" s="61">
        <f t="shared" si="8"/>
        <v>0</v>
      </c>
      <c r="Q25" s="61">
        <f t="shared" si="9"/>
        <v>0</v>
      </c>
      <c r="R25" s="69">
        <v>-6132</v>
      </c>
      <c r="S25" s="69">
        <v>-6632</v>
      </c>
      <c r="T25" s="69">
        <v>-6632</v>
      </c>
      <c r="U25" s="61">
        <f t="shared" si="10"/>
        <v>0</v>
      </c>
      <c r="V25" s="61">
        <f t="shared" si="11"/>
        <v>0</v>
      </c>
      <c r="W25" s="61">
        <f t="shared" si="12"/>
        <v>0</v>
      </c>
      <c r="X25" s="61">
        <f t="shared" si="13"/>
        <v>0</v>
      </c>
      <c r="Y25" s="61">
        <f t="shared" si="14"/>
        <v>0</v>
      </c>
      <c r="Z25" s="61">
        <f t="shared" si="15"/>
        <v>0</v>
      </c>
    </row>
    <row r="26" spans="1:26" s="6" customFormat="1" ht="29.25" customHeight="1" x14ac:dyDescent="0.25">
      <c r="A26" s="4" t="s">
        <v>215</v>
      </c>
      <c r="B26" s="7" t="s">
        <v>214</v>
      </c>
      <c r="C26" s="35">
        <f>C27+C33+C34+C35+C36</f>
        <v>386036</v>
      </c>
      <c r="D26" s="35">
        <f t="shared" ref="D26:E26" si="28">D27+D33+D34+D35+D36</f>
        <v>454302</v>
      </c>
      <c r="E26" s="35">
        <f t="shared" si="28"/>
        <v>547316</v>
      </c>
      <c r="F26" s="35">
        <f>F27+F33+F34+F35+F36</f>
        <v>386036</v>
      </c>
      <c r="G26" s="35">
        <f t="shared" ref="G26:H26" si="29">G27+G33+G34+G35+G36</f>
        <v>454302</v>
      </c>
      <c r="H26" s="35">
        <f t="shared" si="29"/>
        <v>547316</v>
      </c>
      <c r="I26" s="59">
        <f t="shared" si="4"/>
        <v>0</v>
      </c>
      <c r="J26" s="59">
        <f t="shared" si="5"/>
        <v>0</v>
      </c>
      <c r="K26" s="59">
        <f t="shared" si="6"/>
        <v>0</v>
      </c>
      <c r="L26" s="35">
        <f>L27+L33+L34+L35+L36</f>
        <v>386036</v>
      </c>
      <c r="M26" s="35">
        <f t="shared" ref="M26:N26" si="30">M27+M33+M34+M35+M36</f>
        <v>454302</v>
      </c>
      <c r="N26" s="35">
        <f t="shared" si="30"/>
        <v>547316</v>
      </c>
      <c r="O26" s="59">
        <f t="shared" si="7"/>
        <v>0</v>
      </c>
      <c r="P26" s="59">
        <f t="shared" si="8"/>
        <v>0</v>
      </c>
      <c r="Q26" s="59">
        <f t="shared" si="9"/>
        <v>0</v>
      </c>
      <c r="R26" s="116">
        <f>R27+R33+R34+R35+R36</f>
        <v>313355.40000000002</v>
      </c>
      <c r="S26" s="116">
        <f t="shared" ref="S26:T26" si="31">S27+S33+S34+S35+S36</f>
        <v>454302</v>
      </c>
      <c r="T26" s="116">
        <f t="shared" si="31"/>
        <v>547316</v>
      </c>
      <c r="U26" s="59">
        <f t="shared" si="10"/>
        <v>-72680.599999999977</v>
      </c>
      <c r="V26" s="59">
        <f t="shared" si="11"/>
        <v>0</v>
      </c>
      <c r="W26" s="59">
        <f t="shared" si="12"/>
        <v>0</v>
      </c>
      <c r="X26" s="59">
        <f t="shared" si="13"/>
        <v>-72680.599999999977</v>
      </c>
      <c r="Y26" s="59">
        <f t="shared" si="14"/>
        <v>0</v>
      </c>
      <c r="Z26" s="59">
        <f t="shared" si="15"/>
        <v>0</v>
      </c>
    </row>
    <row r="27" spans="1:26" ht="36.75" customHeight="1" x14ac:dyDescent="0.25">
      <c r="A27" s="8" t="s">
        <v>213</v>
      </c>
      <c r="B27" s="9" t="s">
        <v>212</v>
      </c>
      <c r="C27" s="40">
        <f t="shared" ref="C27:E27" si="32">SUM(C28:C32)</f>
        <v>330662</v>
      </c>
      <c r="D27" s="40">
        <f t="shared" si="32"/>
        <v>394708</v>
      </c>
      <c r="E27" s="40">
        <f t="shared" si="32"/>
        <v>483071</v>
      </c>
      <c r="F27" s="40">
        <f t="shared" ref="F27:H27" si="33">SUM(F28:F32)</f>
        <v>330662</v>
      </c>
      <c r="G27" s="40">
        <f t="shared" si="33"/>
        <v>394708</v>
      </c>
      <c r="H27" s="40">
        <f t="shared" si="33"/>
        <v>483071</v>
      </c>
      <c r="I27" s="60">
        <f t="shared" si="4"/>
        <v>0</v>
      </c>
      <c r="J27" s="60">
        <f t="shared" si="5"/>
        <v>0</v>
      </c>
      <c r="K27" s="60">
        <f t="shared" si="6"/>
        <v>0</v>
      </c>
      <c r="L27" s="40">
        <f t="shared" ref="L27:N27" si="34">SUM(L28:L32)</f>
        <v>330662</v>
      </c>
      <c r="M27" s="40">
        <f t="shared" si="34"/>
        <v>394708</v>
      </c>
      <c r="N27" s="40">
        <f t="shared" si="34"/>
        <v>483071</v>
      </c>
      <c r="O27" s="60">
        <f t="shared" si="7"/>
        <v>0</v>
      </c>
      <c r="P27" s="60">
        <f t="shared" si="8"/>
        <v>0</v>
      </c>
      <c r="Q27" s="60">
        <f t="shared" si="9"/>
        <v>0</v>
      </c>
      <c r="R27" s="117">
        <f t="shared" ref="R27:T27" si="35">SUM(R28:R32)</f>
        <v>287200</v>
      </c>
      <c r="S27" s="117">
        <f t="shared" si="35"/>
        <v>394708</v>
      </c>
      <c r="T27" s="117">
        <f t="shared" si="35"/>
        <v>483071</v>
      </c>
      <c r="U27" s="60">
        <f t="shared" si="10"/>
        <v>-43462</v>
      </c>
      <c r="V27" s="60">
        <f t="shared" si="11"/>
        <v>0</v>
      </c>
      <c r="W27" s="60">
        <f t="shared" si="12"/>
        <v>0</v>
      </c>
      <c r="X27" s="60">
        <f t="shared" si="13"/>
        <v>-43462</v>
      </c>
      <c r="Y27" s="60">
        <f t="shared" si="14"/>
        <v>0</v>
      </c>
      <c r="Z27" s="60">
        <f t="shared" si="15"/>
        <v>0</v>
      </c>
    </row>
    <row r="28" spans="1:26" s="12" customFormat="1" ht="35.25" hidden="1" customHeight="1" x14ac:dyDescent="0.25">
      <c r="A28" s="10" t="s">
        <v>211</v>
      </c>
      <c r="B28" s="11" t="s">
        <v>210</v>
      </c>
      <c r="C28" s="42">
        <v>254610</v>
      </c>
      <c r="D28" s="42">
        <v>304208</v>
      </c>
      <c r="E28" s="42">
        <v>372659</v>
      </c>
      <c r="F28" s="42">
        <v>254610</v>
      </c>
      <c r="G28" s="42">
        <v>304208</v>
      </c>
      <c r="H28" s="42">
        <v>372659</v>
      </c>
      <c r="I28" s="61">
        <f t="shared" si="4"/>
        <v>0</v>
      </c>
      <c r="J28" s="61">
        <f t="shared" si="5"/>
        <v>0</v>
      </c>
      <c r="K28" s="61">
        <f t="shared" si="6"/>
        <v>0</v>
      </c>
      <c r="L28" s="42">
        <v>254610</v>
      </c>
      <c r="M28" s="42">
        <v>304208</v>
      </c>
      <c r="N28" s="42">
        <v>372659</v>
      </c>
      <c r="O28" s="61">
        <f t="shared" si="7"/>
        <v>0</v>
      </c>
      <c r="P28" s="61">
        <f t="shared" si="8"/>
        <v>0</v>
      </c>
      <c r="Q28" s="61">
        <f t="shared" si="9"/>
        <v>0</v>
      </c>
      <c r="R28" s="69">
        <v>230000</v>
      </c>
      <c r="S28" s="69">
        <v>304208</v>
      </c>
      <c r="T28" s="69">
        <v>372659</v>
      </c>
      <c r="U28" s="61">
        <f t="shared" si="10"/>
        <v>-24610</v>
      </c>
      <c r="V28" s="61">
        <f t="shared" si="11"/>
        <v>0</v>
      </c>
      <c r="W28" s="61">
        <f t="shared" si="12"/>
        <v>0</v>
      </c>
      <c r="X28" s="61">
        <f t="shared" si="13"/>
        <v>-24610</v>
      </c>
      <c r="Y28" s="61">
        <f t="shared" si="14"/>
        <v>0</v>
      </c>
      <c r="Z28" s="61">
        <f t="shared" si="15"/>
        <v>0</v>
      </c>
    </row>
    <row r="29" spans="1:26" s="12" customFormat="1" ht="50.25" hidden="1" customHeight="1" x14ac:dyDescent="0.25">
      <c r="A29" s="10" t="s">
        <v>209</v>
      </c>
      <c r="B29" s="11" t="s">
        <v>208</v>
      </c>
      <c r="C29" s="42"/>
      <c r="D29" s="42"/>
      <c r="E29" s="42"/>
      <c r="F29" s="42"/>
      <c r="G29" s="42"/>
      <c r="H29" s="42"/>
      <c r="I29" s="61">
        <f t="shared" si="4"/>
        <v>0</v>
      </c>
      <c r="J29" s="61">
        <f t="shared" si="5"/>
        <v>0</v>
      </c>
      <c r="K29" s="61">
        <f t="shared" si="6"/>
        <v>0</v>
      </c>
      <c r="L29" s="42"/>
      <c r="M29" s="42"/>
      <c r="N29" s="42"/>
      <c r="O29" s="61">
        <f t="shared" si="7"/>
        <v>0</v>
      </c>
      <c r="P29" s="61">
        <f t="shared" si="8"/>
        <v>0</v>
      </c>
      <c r="Q29" s="61">
        <f t="shared" si="9"/>
        <v>0</v>
      </c>
      <c r="R29" s="69"/>
      <c r="S29" s="69"/>
      <c r="T29" s="69"/>
      <c r="U29" s="61">
        <f t="shared" si="10"/>
        <v>0</v>
      </c>
      <c r="V29" s="61">
        <f t="shared" si="11"/>
        <v>0</v>
      </c>
      <c r="W29" s="61">
        <f t="shared" si="12"/>
        <v>0</v>
      </c>
      <c r="X29" s="61">
        <f t="shared" si="13"/>
        <v>0</v>
      </c>
      <c r="Y29" s="61">
        <f t="shared" si="14"/>
        <v>0</v>
      </c>
      <c r="Z29" s="61">
        <f t="shared" si="15"/>
        <v>0</v>
      </c>
    </row>
    <row r="30" spans="1:26" s="12" customFormat="1" ht="66.75" hidden="1" customHeight="1" x14ac:dyDescent="0.25">
      <c r="A30" s="10" t="s">
        <v>207</v>
      </c>
      <c r="B30" s="11" t="s">
        <v>206</v>
      </c>
      <c r="C30" s="42">
        <v>76052</v>
      </c>
      <c r="D30" s="42">
        <v>90500</v>
      </c>
      <c r="E30" s="42">
        <v>110412</v>
      </c>
      <c r="F30" s="42">
        <v>76052</v>
      </c>
      <c r="G30" s="42">
        <v>90500</v>
      </c>
      <c r="H30" s="42">
        <v>110412</v>
      </c>
      <c r="I30" s="61">
        <f t="shared" si="4"/>
        <v>0</v>
      </c>
      <c r="J30" s="61">
        <f t="shared" si="5"/>
        <v>0</v>
      </c>
      <c r="K30" s="61">
        <f t="shared" si="6"/>
        <v>0</v>
      </c>
      <c r="L30" s="42">
        <v>76052</v>
      </c>
      <c r="M30" s="42">
        <v>90500</v>
      </c>
      <c r="N30" s="42">
        <v>110412</v>
      </c>
      <c r="O30" s="61">
        <f t="shared" si="7"/>
        <v>0</v>
      </c>
      <c r="P30" s="61">
        <f t="shared" si="8"/>
        <v>0</v>
      </c>
      <c r="Q30" s="61">
        <f t="shared" si="9"/>
        <v>0</v>
      </c>
      <c r="R30" s="69">
        <v>57200</v>
      </c>
      <c r="S30" s="69">
        <v>90500</v>
      </c>
      <c r="T30" s="69">
        <v>110412</v>
      </c>
      <c r="U30" s="61">
        <f t="shared" si="10"/>
        <v>-18852</v>
      </c>
      <c r="V30" s="61">
        <f t="shared" si="11"/>
        <v>0</v>
      </c>
      <c r="W30" s="61">
        <f t="shared" si="12"/>
        <v>0</v>
      </c>
      <c r="X30" s="61">
        <f t="shared" si="13"/>
        <v>-18852</v>
      </c>
      <c r="Y30" s="61">
        <f t="shared" si="14"/>
        <v>0</v>
      </c>
      <c r="Z30" s="61">
        <f t="shared" si="15"/>
        <v>0</v>
      </c>
    </row>
    <row r="31" spans="1:26" s="12" customFormat="1" ht="66.75" hidden="1" customHeight="1" x14ac:dyDescent="0.25">
      <c r="A31" s="10" t="s">
        <v>205</v>
      </c>
      <c r="B31" s="11" t="s">
        <v>204</v>
      </c>
      <c r="C31" s="42"/>
      <c r="D31" s="42"/>
      <c r="E31" s="42"/>
      <c r="F31" s="42"/>
      <c r="G31" s="42"/>
      <c r="H31" s="42"/>
      <c r="I31" s="61">
        <f t="shared" si="4"/>
        <v>0</v>
      </c>
      <c r="J31" s="61">
        <f t="shared" si="5"/>
        <v>0</v>
      </c>
      <c r="K31" s="61">
        <f t="shared" si="6"/>
        <v>0</v>
      </c>
      <c r="L31" s="42"/>
      <c r="M31" s="42"/>
      <c r="N31" s="42"/>
      <c r="O31" s="61">
        <f t="shared" si="7"/>
        <v>0</v>
      </c>
      <c r="P31" s="61">
        <f t="shared" si="8"/>
        <v>0</v>
      </c>
      <c r="Q31" s="61">
        <f t="shared" si="9"/>
        <v>0</v>
      </c>
      <c r="R31" s="69"/>
      <c r="S31" s="69"/>
      <c r="T31" s="69"/>
      <c r="U31" s="61">
        <f t="shared" si="10"/>
        <v>0</v>
      </c>
      <c r="V31" s="61">
        <f t="shared" si="11"/>
        <v>0</v>
      </c>
      <c r="W31" s="61">
        <f t="shared" si="12"/>
        <v>0</v>
      </c>
      <c r="X31" s="61">
        <f t="shared" si="13"/>
        <v>0</v>
      </c>
      <c r="Y31" s="61">
        <f t="shared" si="14"/>
        <v>0</v>
      </c>
      <c r="Z31" s="61">
        <f t="shared" si="15"/>
        <v>0</v>
      </c>
    </row>
    <row r="32" spans="1:26" s="12" customFormat="1" ht="50.25" hidden="1" customHeight="1" x14ac:dyDescent="0.25">
      <c r="A32" s="10" t="s">
        <v>203</v>
      </c>
      <c r="B32" s="11" t="s">
        <v>202</v>
      </c>
      <c r="C32" s="42"/>
      <c r="D32" s="42"/>
      <c r="E32" s="42"/>
      <c r="F32" s="42"/>
      <c r="G32" s="42"/>
      <c r="H32" s="42"/>
      <c r="I32" s="61">
        <f t="shared" si="4"/>
        <v>0</v>
      </c>
      <c r="J32" s="61">
        <f t="shared" si="5"/>
        <v>0</v>
      </c>
      <c r="K32" s="61">
        <f t="shared" si="6"/>
        <v>0</v>
      </c>
      <c r="L32" s="42"/>
      <c r="M32" s="42"/>
      <c r="N32" s="42"/>
      <c r="O32" s="61">
        <f t="shared" si="7"/>
        <v>0</v>
      </c>
      <c r="P32" s="61">
        <f t="shared" si="8"/>
        <v>0</v>
      </c>
      <c r="Q32" s="61">
        <f t="shared" si="9"/>
        <v>0</v>
      </c>
      <c r="R32" s="69"/>
      <c r="S32" s="69"/>
      <c r="T32" s="69"/>
      <c r="U32" s="61">
        <f t="shared" si="10"/>
        <v>0</v>
      </c>
      <c r="V32" s="61">
        <f t="shared" si="11"/>
        <v>0</v>
      </c>
      <c r="W32" s="61">
        <f t="shared" si="12"/>
        <v>0</v>
      </c>
      <c r="X32" s="61">
        <f t="shared" si="13"/>
        <v>0</v>
      </c>
      <c r="Y32" s="61">
        <f t="shared" si="14"/>
        <v>0</v>
      </c>
      <c r="Z32" s="61">
        <f t="shared" si="15"/>
        <v>0</v>
      </c>
    </row>
    <row r="33" spans="1:26" ht="36.75" hidden="1" customHeight="1" x14ac:dyDescent="0.25">
      <c r="A33" s="8" t="s">
        <v>201</v>
      </c>
      <c r="B33" s="9" t="s">
        <v>200</v>
      </c>
      <c r="C33" s="40"/>
      <c r="D33" s="40"/>
      <c r="E33" s="40"/>
      <c r="F33" s="40"/>
      <c r="G33" s="40"/>
      <c r="H33" s="40"/>
      <c r="I33" s="60">
        <f t="shared" si="4"/>
        <v>0</v>
      </c>
      <c r="J33" s="60">
        <f t="shared" si="5"/>
        <v>0</v>
      </c>
      <c r="K33" s="60">
        <f t="shared" si="6"/>
        <v>0</v>
      </c>
      <c r="L33" s="40"/>
      <c r="M33" s="40"/>
      <c r="N33" s="40"/>
      <c r="O33" s="60">
        <f t="shared" si="7"/>
        <v>0</v>
      </c>
      <c r="P33" s="60">
        <f t="shared" si="8"/>
        <v>0</v>
      </c>
      <c r="Q33" s="60">
        <f t="shared" si="9"/>
        <v>0</v>
      </c>
      <c r="R33" s="117"/>
      <c r="S33" s="117"/>
      <c r="T33" s="117"/>
      <c r="U33" s="60">
        <f t="shared" si="10"/>
        <v>0</v>
      </c>
      <c r="V33" s="60">
        <f t="shared" si="11"/>
        <v>0</v>
      </c>
      <c r="W33" s="60">
        <f t="shared" si="12"/>
        <v>0</v>
      </c>
      <c r="X33" s="60">
        <f t="shared" si="13"/>
        <v>0</v>
      </c>
      <c r="Y33" s="60">
        <f t="shared" si="14"/>
        <v>0</v>
      </c>
      <c r="Z33" s="60">
        <f t="shared" si="15"/>
        <v>0</v>
      </c>
    </row>
    <row r="34" spans="1:26" ht="27" hidden="1" customHeight="1" x14ac:dyDescent="0.25">
      <c r="A34" s="8" t="s">
        <v>199</v>
      </c>
      <c r="B34" s="9" t="s">
        <v>198</v>
      </c>
      <c r="C34" s="40"/>
      <c r="D34" s="40"/>
      <c r="E34" s="40"/>
      <c r="F34" s="40"/>
      <c r="G34" s="40"/>
      <c r="H34" s="40"/>
      <c r="I34" s="60">
        <f t="shared" si="4"/>
        <v>0</v>
      </c>
      <c r="J34" s="60">
        <f t="shared" si="5"/>
        <v>0</v>
      </c>
      <c r="K34" s="60">
        <f t="shared" si="6"/>
        <v>0</v>
      </c>
      <c r="L34" s="40"/>
      <c r="M34" s="40"/>
      <c r="N34" s="40"/>
      <c r="O34" s="60">
        <f t="shared" si="7"/>
        <v>0</v>
      </c>
      <c r="P34" s="60">
        <f t="shared" si="8"/>
        <v>0</v>
      </c>
      <c r="Q34" s="60">
        <f t="shared" si="9"/>
        <v>0</v>
      </c>
      <c r="R34" s="117"/>
      <c r="S34" s="117"/>
      <c r="T34" s="117"/>
      <c r="U34" s="60">
        <f t="shared" si="10"/>
        <v>0</v>
      </c>
      <c r="V34" s="60">
        <f t="shared" si="11"/>
        <v>0</v>
      </c>
      <c r="W34" s="60">
        <f t="shared" si="12"/>
        <v>0</v>
      </c>
      <c r="X34" s="60">
        <f t="shared" si="13"/>
        <v>0</v>
      </c>
      <c r="Y34" s="60">
        <f t="shared" si="14"/>
        <v>0</v>
      </c>
      <c r="Z34" s="60">
        <f t="shared" si="15"/>
        <v>0</v>
      </c>
    </row>
    <row r="35" spans="1:26" ht="36.75" customHeight="1" x14ac:dyDescent="0.25">
      <c r="A35" s="8" t="s">
        <v>197</v>
      </c>
      <c r="B35" s="9" t="s">
        <v>196</v>
      </c>
      <c r="C35" s="40">
        <v>55290</v>
      </c>
      <c r="D35" s="40">
        <v>59503</v>
      </c>
      <c r="E35" s="40">
        <v>64149</v>
      </c>
      <c r="F35" s="40">
        <v>55290</v>
      </c>
      <c r="G35" s="40">
        <v>59503</v>
      </c>
      <c r="H35" s="40">
        <v>64149</v>
      </c>
      <c r="I35" s="60">
        <f t="shared" si="4"/>
        <v>0</v>
      </c>
      <c r="J35" s="60">
        <f t="shared" si="5"/>
        <v>0</v>
      </c>
      <c r="K35" s="60">
        <f t="shared" si="6"/>
        <v>0</v>
      </c>
      <c r="L35" s="40">
        <v>55290</v>
      </c>
      <c r="M35" s="40">
        <v>59503</v>
      </c>
      <c r="N35" s="40">
        <v>64149</v>
      </c>
      <c r="O35" s="60">
        <f t="shared" si="7"/>
        <v>0</v>
      </c>
      <c r="P35" s="60">
        <f t="shared" si="8"/>
        <v>0</v>
      </c>
      <c r="Q35" s="60">
        <f t="shared" si="9"/>
        <v>0</v>
      </c>
      <c r="R35" s="117">
        <v>25000</v>
      </c>
      <c r="S35" s="117">
        <v>59503</v>
      </c>
      <c r="T35" s="117">
        <v>64149</v>
      </c>
      <c r="U35" s="60">
        <f t="shared" si="10"/>
        <v>-30290</v>
      </c>
      <c r="V35" s="60">
        <f t="shared" si="11"/>
        <v>0</v>
      </c>
      <c r="W35" s="60">
        <f t="shared" si="12"/>
        <v>0</v>
      </c>
      <c r="X35" s="60">
        <f t="shared" si="13"/>
        <v>-30290</v>
      </c>
      <c r="Y35" s="60">
        <f t="shared" si="14"/>
        <v>0</v>
      </c>
      <c r="Z35" s="60">
        <f t="shared" si="15"/>
        <v>0</v>
      </c>
    </row>
    <row r="36" spans="1:26" ht="38.25" customHeight="1" x14ac:dyDescent="0.25">
      <c r="A36" s="64" t="s">
        <v>309</v>
      </c>
      <c r="B36" s="9" t="s">
        <v>308</v>
      </c>
      <c r="C36" s="40">
        <v>84</v>
      </c>
      <c r="D36" s="40">
        <v>91</v>
      </c>
      <c r="E36" s="40">
        <v>96</v>
      </c>
      <c r="F36" s="40">
        <v>84</v>
      </c>
      <c r="G36" s="40">
        <v>91</v>
      </c>
      <c r="H36" s="40">
        <v>96</v>
      </c>
      <c r="I36" s="60">
        <f t="shared" ref="I36" si="36">F36-C36</f>
        <v>0</v>
      </c>
      <c r="J36" s="60">
        <f t="shared" ref="J36" si="37">G36-D36</f>
        <v>0</v>
      </c>
      <c r="K36" s="60">
        <f t="shared" ref="K36" si="38">H36-E36</f>
        <v>0</v>
      </c>
      <c r="L36" s="40">
        <v>84</v>
      </c>
      <c r="M36" s="40">
        <v>91</v>
      </c>
      <c r="N36" s="40">
        <v>96</v>
      </c>
      <c r="O36" s="60">
        <f t="shared" ref="O36" si="39">L36-F36</f>
        <v>0</v>
      </c>
      <c r="P36" s="60">
        <f t="shared" ref="P36" si="40">M36-G36</f>
        <v>0</v>
      </c>
      <c r="Q36" s="60">
        <f t="shared" ref="Q36" si="41">N36-H36</f>
        <v>0</v>
      </c>
      <c r="R36" s="117">
        <v>1155.4000000000001</v>
      </c>
      <c r="S36" s="117">
        <v>91</v>
      </c>
      <c r="T36" s="117">
        <v>96</v>
      </c>
      <c r="U36" s="60">
        <f t="shared" si="10"/>
        <v>1071.4000000000001</v>
      </c>
      <c r="V36" s="60">
        <f t="shared" si="11"/>
        <v>0</v>
      </c>
      <c r="W36" s="60">
        <f t="shared" si="12"/>
        <v>0</v>
      </c>
      <c r="X36" s="60">
        <f t="shared" si="13"/>
        <v>1071.4000000000001</v>
      </c>
      <c r="Y36" s="60">
        <f t="shared" si="14"/>
        <v>0</v>
      </c>
      <c r="Z36" s="60">
        <f t="shared" si="15"/>
        <v>0</v>
      </c>
    </row>
    <row r="37" spans="1:26" s="6" customFormat="1" ht="29.25" customHeight="1" x14ac:dyDescent="0.25">
      <c r="A37" s="4" t="s">
        <v>195</v>
      </c>
      <c r="B37" s="7" t="s">
        <v>194</v>
      </c>
      <c r="C37" s="35">
        <f t="shared" ref="C37:E37" si="42">SUM(C38:C39)</f>
        <v>683481.59999999998</v>
      </c>
      <c r="D37" s="35">
        <f t="shared" si="42"/>
        <v>635670.5</v>
      </c>
      <c r="E37" s="35">
        <f t="shared" si="42"/>
        <v>642860.69999999995</v>
      </c>
      <c r="F37" s="35">
        <f t="shared" ref="F37:H37" si="43">SUM(F38:F39)</f>
        <v>564085.89999999991</v>
      </c>
      <c r="G37" s="35">
        <f t="shared" si="43"/>
        <v>635670.5</v>
      </c>
      <c r="H37" s="35">
        <f t="shared" si="43"/>
        <v>642860.69999999995</v>
      </c>
      <c r="I37" s="59">
        <f t="shared" si="4"/>
        <v>-119395.70000000007</v>
      </c>
      <c r="J37" s="59">
        <f t="shared" si="5"/>
        <v>0</v>
      </c>
      <c r="K37" s="59">
        <f t="shared" si="6"/>
        <v>0</v>
      </c>
      <c r="L37" s="35">
        <f t="shared" ref="L37:N37" si="44">SUM(L38:L39)</f>
        <v>564085.89999999991</v>
      </c>
      <c r="M37" s="35">
        <f t="shared" si="44"/>
        <v>635670.5</v>
      </c>
      <c r="N37" s="35">
        <f t="shared" si="44"/>
        <v>642860.69999999995</v>
      </c>
      <c r="O37" s="59">
        <f t="shared" si="7"/>
        <v>0</v>
      </c>
      <c r="P37" s="59">
        <f t="shared" si="8"/>
        <v>0</v>
      </c>
      <c r="Q37" s="59">
        <f t="shared" si="9"/>
        <v>0</v>
      </c>
      <c r="R37" s="116">
        <f t="shared" ref="R37:T37" si="45">SUM(R38:R39)</f>
        <v>712084.8</v>
      </c>
      <c r="S37" s="116">
        <f t="shared" si="45"/>
        <v>635670.5</v>
      </c>
      <c r="T37" s="116">
        <f t="shared" si="45"/>
        <v>642860.69999999995</v>
      </c>
      <c r="U37" s="59">
        <f t="shared" si="10"/>
        <v>147998.90000000014</v>
      </c>
      <c r="V37" s="59">
        <f t="shared" si="11"/>
        <v>0</v>
      </c>
      <c r="W37" s="59">
        <f t="shared" si="12"/>
        <v>0</v>
      </c>
      <c r="X37" s="59">
        <f t="shared" si="13"/>
        <v>28603.20000000007</v>
      </c>
      <c r="Y37" s="59">
        <f t="shared" si="14"/>
        <v>0</v>
      </c>
      <c r="Z37" s="59">
        <f t="shared" si="15"/>
        <v>0</v>
      </c>
    </row>
    <row r="38" spans="1:26" ht="27" customHeight="1" x14ac:dyDescent="0.25">
      <c r="A38" s="8" t="s">
        <v>193</v>
      </c>
      <c r="B38" s="9" t="s">
        <v>192</v>
      </c>
      <c r="C38" s="40">
        <v>103140</v>
      </c>
      <c r="D38" s="40">
        <v>108319</v>
      </c>
      <c r="E38" s="40">
        <v>113759</v>
      </c>
      <c r="F38" s="40">
        <v>103140</v>
      </c>
      <c r="G38" s="40">
        <v>108319</v>
      </c>
      <c r="H38" s="40">
        <v>113759</v>
      </c>
      <c r="I38" s="60">
        <f t="shared" si="4"/>
        <v>0</v>
      </c>
      <c r="J38" s="60">
        <f t="shared" si="5"/>
        <v>0</v>
      </c>
      <c r="K38" s="60">
        <f t="shared" si="6"/>
        <v>0</v>
      </c>
      <c r="L38" s="40">
        <v>103140</v>
      </c>
      <c r="M38" s="40">
        <v>108319</v>
      </c>
      <c r="N38" s="40">
        <v>113759</v>
      </c>
      <c r="O38" s="60">
        <f t="shared" si="7"/>
        <v>0</v>
      </c>
      <c r="P38" s="60">
        <f t="shared" si="8"/>
        <v>0</v>
      </c>
      <c r="Q38" s="60">
        <f t="shared" si="9"/>
        <v>0</v>
      </c>
      <c r="R38" s="117">
        <v>103140</v>
      </c>
      <c r="S38" s="117">
        <v>108319</v>
      </c>
      <c r="T38" s="117">
        <v>113759</v>
      </c>
      <c r="U38" s="60">
        <f t="shared" si="10"/>
        <v>0</v>
      </c>
      <c r="V38" s="60">
        <f t="shared" si="11"/>
        <v>0</v>
      </c>
      <c r="W38" s="60">
        <f t="shared" si="12"/>
        <v>0</v>
      </c>
      <c r="X38" s="60">
        <f t="shared" si="13"/>
        <v>0</v>
      </c>
      <c r="Y38" s="60">
        <f t="shared" si="14"/>
        <v>0</v>
      </c>
      <c r="Z38" s="60">
        <f t="shared" si="15"/>
        <v>0</v>
      </c>
    </row>
    <row r="39" spans="1:26" ht="27" customHeight="1" x14ac:dyDescent="0.25">
      <c r="A39" s="8" t="s">
        <v>191</v>
      </c>
      <c r="B39" s="9" t="s">
        <v>190</v>
      </c>
      <c r="C39" s="40">
        <f t="shared" ref="C39:E39" si="46">C40+C41</f>
        <v>580341.6</v>
      </c>
      <c r="D39" s="40">
        <f t="shared" si="46"/>
        <v>527351.5</v>
      </c>
      <c r="E39" s="40">
        <f t="shared" si="46"/>
        <v>529101.69999999995</v>
      </c>
      <c r="F39" s="40">
        <f t="shared" ref="F39:H39" si="47">F40+F41</f>
        <v>460945.89999999997</v>
      </c>
      <c r="G39" s="40">
        <f t="shared" si="47"/>
        <v>527351.5</v>
      </c>
      <c r="H39" s="40">
        <f t="shared" si="47"/>
        <v>529101.69999999995</v>
      </c>
      <c r="I39" s="60">
        <f t="shared" si="4"/>
        <v>-119395.70000000001</v>
      </c>
      <c r="J39" s="60">
        <f t="shared" si="5"/>
        <v>0</v>
      </c>
      <c r="K39" s="60">
        <f t="shared" si="6"/>
        <v>0</v>
      </c>
      <c r="L39" s="40">
        <f t="shared" ref="L39:N39" si="48">L40+L41</f>
        <v>460945.89999999997</v>
      </c>
      <c r="M39" s="40">
        <f t="shared" si="48"/>
        <v>527351.5</v>
      </c>
      <c r="N39" s="40">
        <f t="shared" si="48"/>
        <v>529101.69999999995</v>
      </c>
      <c r="O39" s="60">
        <f t="shared" si="7"/>
        <v>0</v>
      </c>
      <c r="P39" s="60">
        <f t="shared" si="8"/>
        <v>0</v>
      </c>
      <c r="Q39" s="60">
        <f t="shared" si="9"/>
        <v>0</v>
      </c>
      <c r="R39" s="117">
        <f t="shared" ref="R39:T39" si="49">R40+R41</f>
        <v>608944.80000000005</v>
      </c>
      <c r="S39" s="117">
        <f t="shared" si="49"/>
        <v>527351.5</v>
      </c>
      <c r="T39" s="117">
        <f t="shared" si="49"/>
        <v>529101.69999999995</v>
      </c>
      <c r="U39" s="60">
        <f t="shared" si="10"/>
        <v>147998.90000000008</v>
      </c>
      <c r="V39" s="60">
        <f t="shared" si="11"/>
        <v>0</v>
      </c>
      <c r="W39" s="60">
        <f t="shared" si="12"/>
        <v>0</v>
      </c>
      <c r="X39" s="60">
        <f t="shared" si="13"/>
        <v>28603.20000000007</v>
      </c>
      <c r="Y39" s="60">
        <f t="shared" si="14"/>
        <v>0</v>
      </c>
      <c r="Z39" s="60">
        <f t="shared" si="15"/>
        <v>0</v>
      </c>
    </row>
    <row r="40" spans="1:26" s="12" customFormat="1" ht="36" customHeight="1" x14ac:dyDescent="0.25">
      <c r="A40" s="70" t="s">
        <v>189</v>
      </c>
      <c r="B40" s="11" t="s">
        <v>188</v>
      </c>
      <c r="C40" s="42">
        <v>407051.1</v>
      </c>
      <c r="D40" s="42">
        <v>352328.1</v>
      </c>
      <c r="E40" s="42">
        <v>352328.1</v>
      </c>
      <c r="F40" s="42">
        <v>288001.09999999998</v>
      </c>
      <c r="G40" s="42">
        <v>352328.1</v>
      </c>
      <c r="H40" s="42">
        <v>352328.1</v>
      </c>
      <c r="I40" s="61">
        <f t="shared" si="4"/>
        <v>-119050</v>
      </c>
      <c r="J40" s="61">
        <f t="shared" si="5"/>
        <v>0</v>
      </c>
      <c r="K40" s="61">
        <f t="shared" si="6"/>
        <v>0</v>
      </c>
      <c r="L40" s="42">
        <v>288001.09999999998</v>
      </c>
      <c r="M40" s="42">
        <v>352328.1</v>
      </c>
      <c r="N40" s="42">
        <v>352328.1</v>
      </c>
      <c r="O40" s="61">
        <f t="shared" si="7"/>
        <v>0</v>
      </c>
      <c r="P40" s="61">
        <f t="shared" si="8"/>
        <v>0</v>
      </c>
      <c r="Q40" s="61">
        <f t="shared" si="9"/>
        <v>0</v>
      </c>
      <c r="R40" s="69">
        <v>436000</v>
      </c>
      <c r="S40" s="69">
        <v>352328.1</v>
      </c>
      <c r="T40" s="69">
        <v>352328.1</v>
      </c>
      <c r="U40" s="61">
        <f t="shared" si="10"/>
        <v>147998.90000000002</v>
      </c>
      <c r="V40" s="61">
        <f t="shared" si="11"/>
        <v>0</v>
      </c>
      <c r="W40" s="61">
        <f t="shared" si="12"/>
        <v>0</v>
      </c>
      <c r="X40" s="61">
        <f t="shared" si="13"/>
        <v>28948.900000000023</v>
      </c>
      <c r="Y40" s="61">
        <f t="shared" si="14"/>
        <v>0</v>
      </c>
      <c r="Z40" s="61">
        <f t="shared" si="15"/>
        <v>0</v>
      </c>
    </row>
    <row r="41" spans="1:26" s="12" customFormat="1" ht="36" customHeight="1" x14ac:dyDescent="0.25">
      <c r="A41" s="70" t="s">
        <v>187</v>
      </c>
      <c r="B41" s="11" t="s">
        <v>186</v>
      </c>
      <c r="C41" s="42">
        <v>173290.5</v>
      </c>
      <c r="D41" s="42">
        <v>175023.4</v>
      </c>
      <c r="E41" s="42">
        <v>176773.6</v>
      </c>
      <c r="F41" s="42">
        <v>172944.8</v>
      </c>
      <c r="G41" s="42">
        <v>175023.4</v>
      </c>
      <c r="H41" s="42">
        <v>176773.6</v>
      </c>
      <c r="I41" s="61">
        <f t="shared" si="4"/>
        <v>-345.70000000001164</v>
      </c>
      <c r="J41" s="61">
        <f t="shared" si="5"/>
        <v>0</v>
      </c>
      <c r="K41" s="61">
        <f t="shared" si="6"/>
        <v>0</v>
      </c>
      <c r="L41" s="42">
        <v>172944.8</v>
      </c>
      <c r="M41" s="42">
        <v>175023.4</v>
      </c>
      <c r="N41" s="42">
        <v>176773.6</v>
      </c>
      <c r="O41" s="61">
        <f t="shared" si="7"/>
        <v>0</v>
      </c>
      <c r="P41" s="61">
        <f t="shared" si="8"/>
        <v>0</v>
      </c>
      <c r="Q41" s="61">
        <f t="shared" si="9"/>
        <v>0</v>
      </c>
      <c r="R41" s="69">
        <v>172944.8</v>
      </c>
      <c r="S41" s="69">
        <v>175023.4</v>
      </c>
      <c r="T41" s="69">
        <v>176773.6</v>
      </c>
      <c r="U41" s="61">
        <f t="shared" si="10"/>
        <v>0</v>
      </c>
      <c r="V41" s="61">
        <f t="shared" si="11"/>
        <v>0</v>
      </c>
      <c r="W41" s="61">
        <f t="shared" si="12"/>
        <v>0</v>
      </c>
      <c r="X41" s="61">
        <f t="shared" si="13"/>
        <v>-345.70000000001164</v>
      </c>
      <c r="Y41" s="61">
        <f t="shared" si="14"/>
        <v>0</v>
      </c>
      <c r="Z41" s="61">
        <f t="shared" si="15"/>
        <v>0</v>
      </c>
    </row>
    <row r="42" spans="1:26" s="6" customFormat="1" ht="29.25" customHeight="1" x14ac:dyDescent="0.25">
      <c r="A42" s="4" t="s">
        <v>185</v>
      </c>
      <c r="B42" s="7" t="s">
        <v>184</v>
      </c>
      <c r="C42" s="35">
        <f>C43+C47+C48</f>
        <v>20135</v>
      </c>
      <c r="D42" s="35">
        <f t="shared" ref="D42:E42" si="50">D43+D47+D48</f>
        <v>21886</v>
      </c>
      <c r="E42" s="35">
        <f t="shared" si="50"/>
        <v>23220</v>
      </c>
      <c r="F42" s="35">
        <f>F43+F47+F48</f>
        <v>20135</v>
      </c>
      <c r="G42" s="35">
        <f t="shared" ref="G42:H42" si="51">G43+G47+G48</f>
        <v>21886</v>
      </c>
      <c r="H42" s="35">
        <f t="shared" si="51"/>
        <v>23220</v>
      </c>
      <c r="I42" s="59">
        <f t="shared" si="4"/>
        <v>0</v>
      </c>
      <c r="J42" s="59">
        <f t="shared" si="5"/>
        <v>0</v>
      </c>
      <c r="K42" s="59">
        <f t="shared" si="6"/>
        <v>0</v>
      </c>
      <c r="L42" s="35">
        <f>L43+L47+L48</f>
        <v>20135</v>
      </c>
      <c r="M42" s="35">
        <f t="shared" ref="M42:N42" si="52">M43+M47+M48</f>
        <v>21886</v>
      </c>
      <c r="N42" s="35">
        <f t="shared" si="52"/>
        <v>23220</v>
      </c>
      <c r="O42" s="59">
        <f t="shared" si="7"/>
        <v>0</v>
      </c>
      <c r="P42" s="59">
        <f t="shared" si="8"/>
        <v>0</v>
      </c>
      <c r="Q42" s="59">
        <f t="shared" si="9"/>
        <v>0</v>
      </c>
      <c r="R42" s="116">
        <f>R43+R47+R48</f>
        <v>19556</v>
      </c>
      <c r="S42" s="116">
        <f t="shared" ref="S42:T42" si="53">S43+S47+S48</f>
        <v>21886</v>
      </c>
      <c r="T42" s="116">
        <f t="shared" si="53"/>
        <v>23220</v>
      </c>
      <c r="U42" s="59">
        <f t="shared" si="10"/>
        <v>-579</v>
      </c>
      <c r="V42" s="59">
        <f t="shared" si="11"/>
        <v>0</v>
      </c>
      <c r="W42" s="59">
        <f t="shared" si="12"/>
        <v>0</v>
      </c>
      <c r="X42" s="59">
        <f t="shared" si="13"/>
        <v>-579</v>
      </c>
      <c r="Y42" s="59">
        <f t="shared" si="14"/>
        <v>0</v>
      </c>
      <c r="Z42" s="59">
        <f t="shared" si="15"/>
        <v>0</v>
      </c>
    </row>
    <row r="43" spans="1:26" ht="51.75" customHeight="1" x14ac:dyDescent="0.25">
      <c r="A43" s="8" t="s">
        <v>183</v>
      </c>
      <c r="B43" s="9" t="s">
        <v>182</v>
      </c>
      <c r="C43" s="40">
        <f>SUM(C44:C46)</f>
        <v>20135</v>
      </c>
      <c r="D43" s="40">
        <f t="shared" ref="D43:E43" si="54">SUM(D44:D46)</f>
        <v>21886</v>
      </c>
      <c r="E43" s="40">
        <f t="shared" si="54"/>
        <v>23220</v>
      </c>
      <c r="F43" s="40">
        <f>SUM(F44:F46)</f>
        <v>20135</v>
      </c>
      <c r="G43" s="40">
        <f t="shared" ref="G43:H43" si="55">SUM(G44:G46)</f>
        <v>21886</v>
      </c>
      <c r="H43" s="40">
        <f t="shared" si="55"/>
        <v>23220</v>
      </c>
      <c r="I43" s="60">
        <f t="shared" si="4"/>
        <v>0</v>
      </c>
      <c r="J43" s="60">
        <f t="shared" si="5"/>
        <v>0</v>
      </c>
      <c r="K43" s="60">
        <f t="shared" si="6"/>
        <v>0</v>
      </c>
      <c r="L43" s="40">
        <f>SUM(L44:L46)</f>
        <v>20135</v>
      </c>
      <c r="M43" s="40">
        <f t="shared" ref="M43:N43" si="56">SUM(M44:M46)</f>
        <v>21886</v>
      </c>
      <c r="N43" s="40">
        <f t="shared" si="56"/>
        <v>23220</v>
      </c>
      <c r="O43" s="60">
        <f t="shared" si="7"/>
        <v>0</v>
      </c>
      <c r="P43" s="60">
        <f t="shared" si="8"/>
        <v>0</v>
      </c>
      <c r="Q43" s="60">
        <f t="shared" si="9"/>
        <v>0</v>
      </c>
      <c r="R43" s="117">
        <f>SUM(R44:R46)</f>
        <v>19376</v>
      </c>
      <c r="S43" s="117">
        <f t="shared" ref="S43:T43" si="57">SUM(S44:S46)</f>
        <v>21886</v>
      </c>
      <c r="T43" s="117">
        <f t="shared" si="57"/>
        <v>23220</v>
      </c>
      <c r="U43" s="60">
        <f t="shared" si="10"/>
        <v>-759</v>
      </c>
      <c r="V43" s="60">
        <f t="shared" si="11"/>
        <v>0</v>
      </c>
      <c r="W43" s="60">
        <f t="shared" si="12"/>
        <v>0</v>
      </c>
      <c r="X43" s="60">
        <f t="shared" si="13"/>
        <v>-759</v>
      </c>
      <c r="Y43" s="60">
        <f t="shared" si="14"/>
        <v>0</v>
      </c>
      <c r="Z43" s="60">
        <f t="shared" si="15"/>
        <v>0</v>
      </c>
    </row>
    <row r="44" spans="1:26" s="12" customFormat="1" ht="68.25" hidden="1" customHeight="1" x14ac:dyDescent="0.25">
      <c r="A44" s="65" t="s">
        <v>313</v>
      </c>
      <c r="B44" s="66" t="s">
        <v>310</v>
      </c>
      <c r="C44" s="42">
        <v>20135</v>
      </c>
      <c r="D44" s="42">
        <v>21886</v>
      </c>
      <c r="E44" s="42">
        <v>23220</v>
      </c>
      <c r="F44" s="42">
        <v>20135</v>
      </c>
      <c r="G44" s="42">
        <v>21886</v>
      </c>
      <c r="H44" s="42">
        <v>23220</v>
      </c>
      <c r="I44" s="61">
        <f t="shared" ref="I44:I46" si="58">F44-C44</f>
        <v>0</v>
      </c>
      <c r="J44" s="61">
        <f t="shared" ref="J44:J46" si="59">G44-D44</f>
        <v>0</v>
      </c>
      <c r="K44" s="61">
        <f t="shared" ref="K44:K46" si="60">H44-E44</f>
        <v>0</v>
      </c>
      <c r="L44" s="42">
        <v>20135</v>
      </c>
      <c r="M44" s="42">
        <v>21886</v>
      </c>
      <c r="N44" s="42">
        <v>23220</v>
      </c>
      <c r="O44" s="61">
        <f t="shared" ref="O44:O46" si="61">L44-F44</f>
        <v>0</v>
      </c>
      <c r="P44" s="61">
        <f t="shared" ref="P44:P46" si="62">M44-G44</f>
        <v>0</v>
      </c>
      <c r="Q44" s="61">
        <f t="shared" ref="Q44:Q46" si="63">N44-H44</f>
        <v>0</v>
      </c>
      <c r="R44" s="69">
        <v>19300</v>
      </c>
      <c r="S44" s="69">
        <v>21886</v>
      </c>
      <c r="T44" s="69">
        <v>23220</v>
      </c>
      <c r="U44" s="61">
        <f t="shared" ref="U44:U46" si="64">R44-L44</f>
        <v>-835</v>
      </c>
      <c r="V44" s="61">
        <f t="shared" ref="V44:V46" si="65">S44-M44</f>
        <v>0</v>
      </c>
      <c r="W44" s="61">
        <f t="shared" ref="W44:W46" si="66">T44-N44</f>
        <v>0</v>
      </c>
      <c r="X44" s="61">
        <f t="shared" si="13"/>
        <v>-835</v>
      </c>
      <c r="Y44" s="61">
        <f t="shared" si="14"/>
        <v>0</v>
      </c>
      <c r="Z44" s="61">
        <f t="shared" si="15"/>
        <v>0</v>
      </c>
    </row>
    <row r="45" spans="1:26" s="12" customFormat="1" ht="81" hidden="1" customHeight="1" x14ac:dyDescent="0.25">
      <c r="A45" s="65" t="s">
        <v>314</v>
      </c>
      <c r="B45" s="66" t="s">
        <v>311</v>
      </c>
      <c r="C45" s="42"/>
      <c r="D45" s="42"/>
      <c r="E45" s="42"/>
      <c r="F45" s="42"/>
      <c r="G45" s="42"/>
      <c r="H45" s="42"/>
      <c r="I45" s="61">
        <f t="shared" si="58"/>
        <v>0</v>
      </c>
      <c r="J45" s="61">
        <f t="shared" si="59"/>
        <v>0</v>
      </c>
      <c r="K45" s="61">
        <f t="shared" si="60"/>
        <v>0</v>
      </c>
      <c r="L45" s="42"/>
      <c r="M45" s="42"/>
      <c r="N45" s="42"/>
      <c r="O45" s="61">
        <f t="shared" si="61"/>
        <v>0</v>
      </c>
      <c r="P45" s="61">
        <f t="shared" si="62"/>
        <v>0</v>
      </c>
      <c r="Q45" s="61">
        <f t="shared" si="63"/>
        <v>0</v>
      </c>
      <c r="R45" s="69">
        <v>76</v>
      </c>
      <c r="S45" s="69"/>
      <c r="T45" s="69"/>
      <c r="U45" s="61">
        <f t="shared" si="64"/>
        <v>76</v>
      </c>
      <c r="V45" s="61">
        <f t="shared" si="65"/>
        <v>0</v>
      </c>
      <c r="W45" s="61">
        <f t="shared" si="66"/>
        <v>0</v>
      </c>
      <c r="X45" s="61">
        <f t="shared" si="13"/>
        <v>76</v>
      </c>
      <c r="Y45" s="61">
        <f t="shared" si="14"/>
        <v>0</v>
      </c>
      <c r="Z45" s="61">
        <f t="shared" si="15"/>
        <v>0</v>
      </c>
    </row>
    <row r="46" spans="1:26" s="12" customFormat="1" ht="50.25" hidden="1" customHeight="1" x14ac:dyDescent="0.25">
      <c r="A46" s="65" t="s">
        <v>315</v>
      </c>
      <c r="B46" s="66" t="s">
        <v>312</v>
      </c>
      <c r="C46" s="42"/>
      <c r="D46" s="42"/>
      <c r="E46" s="42"/>
      <c r="F46" s="42"/>
      <c r="G46" s="42"/>
      <c r="H46" s="42"/>
      <c r="I46" s="61">
        <f t="shared" si="58"/>
        <v>0</v>
      </c>
      <c r="J46" s="61">
        <f t="shared" si="59"/>
        <v>0</v>
      </c>
      <c r="K46" s="61">
        <f t="shared" si="60"/>
        <v>0</v>
      </c>
      <c r="L46" s="42"/>
      <c r="M46" s="42"/>
      <c r="N46" s="42"/>
      <c r="O46" s="61">
        <f t="shared" si="61"/>
        <v>0</v>
      </c>
      <c r="P46" s="61">
        <f t="shared" si="62"/>
        <v>0</v>
      </c>
      <c r="Q46" s="61">
        <f t="shared" si="63"/>
        <v>0</v>
      </c>
      <c r="R46" s="69"/>
      <c r="S46" s="69"/>
      <c r="T46" s="69"/>
      <c r="U46" s="61">
        <f t="shared" si="64"/>
        <v>0</v>
      </c>
      <c r="V46" s="61">
        <f t="shared" si="65"/>
        <v>0</v>
      </c>
      <c r="W46" s="61">
        <f t="shared" si="66"/>
        <v>0</v>
      </c>
      <c r="X46" s="61">
        <f t="shared" si="13"/>
        <v>0</v>
      </c>
      <c r="Y46" s="61">
        <f t="shared" si="14"/>
        <v>0</v>
      </c>
      <c r="Z46" s="61">
        <f t="shared" si="15"/>
        <v>0</v>
      </c>
    </row>
    <row r="47" spans="1:26" ht="38.25" customHeight="1" x14ac:dyDescent="0.25">
      <c r="A47" s="8" t="s">
        <v>181</v>
      </c>
      <c r="B47" s="9" t="s">
        <v>180</v>
      </c>
      <c r="C47" s="40"/>
      <c r="D47" s="40"/>
      <c r="E47" s="40"/>
      <c r="F47" s="40"/>
      <c r="G47" s="40"/>
      <c r="H47" s="40"/>
      <c r="I47" s="60">
        <f t="shared" si="4"/>
        <v>0</v>
      </c>
      <c r="J47" s="60">
        <f t="shared" si="5"/>
        <v>0</v>
      </c>
      <c r="K47" s="60">
        <f t="shared" si="6"/>
        <v>0</v>
      </c>
      <c r="L47" s="40"/>
      <c r="M47" s="40"/>
      <c r="N47" s="40"/>
      <c r="O47" s="60">
        <f t="shared" si="7"/>
        <v>0</v>
      </c>
      <c r="P47" s="60">
        <f t="shared" si="8"/>
        <v>0</v>
      </c>
      <c r="Q47" s="60">
        <f t="shared" si="9"/>
        <v>0</v>
      </c>
      <c r="R47" s="117">
        <v>180</v>
      </c>
      <c r="S47" s="117">
        <v>0</v>
      </c>
      <c r="T47" s="117">
        <v>0</v>
      </c>
      <c r="U47" s="60">
        <f t="shared" ref="U47:W51" si="67">R47-L47</f>
        <v>180</v>
      </c>
      <c r="V47" s="60">
        <f t="shared" si="67"/>
        <v>0</v>
      </c>
      <c r="W47" s="60">
        <f t="shared" si="67"/>
        <v>0</v>
      </c>
      <c r="X47" s="60">
        <f t="shared" si="13"/>
        <v>180</v>
      </c>
      <c r="Y47" s="60">
        <f t="shared" si="14"/>
        <v>0</v>
      </c>
      <c r="Z47" s="60">
        <f t="shared" si="15"/>
        <v>0</v>
      </c>
    </row>
    <row r="48" spans="1:26" ht="79.5" hidden="1" customHeight="1" x14ac:dyDescent="0.25">
      <c r="A48" s="8" t="s">
        <v>179</v>
      </c>
      <c r="B48" s="9" t="s">
        <v>178</v>
      </c>
      <c r="C48" s="40"/>
      <c r="D48" s="40"/>
      <c r="E48" s="40"/>
      <c r="F48" s="40"/>
      <c r="G48" s="40"/>
      <c r="H48" s="40"/>
      <c r="I48" s="60">
        <f t="shared" si="4"/>
        <v>0</v>
      </c>
      <c r="J48" s="60">
        <f t="shared" si="5"/>
        <v>0</v>
      </c>
      <c r="K48" s="60">
        <f t="shared" si="6"/>
        <v>0</v>
      </c>
      <c r="L48" s="40"/>
      <c r="M48" s="40"/>
      <c r="N48" s="40"/>
      <c r="O48" s="60">
        <f t="shared" si="7"/>
        <v>0</v>
      </c>
      <c r="P48" s="60">
        <f t="shared" si="8"/>
        <v>0</v>
      </c>
      <c r="Q48" s="60">
        <f t="shared" si="9"/>
        <v>0</v>
      </c>
      <c r="R48" s="117"/>
      <c r="S48" s="117"/>
      <c r="T48" s="117"/>
      <c r="U48" s="60">
        <f t="shared" si="67"/>
        <v>0</v>
      </c>
      <c r="V48" s="60">
        <f t="shared" si="67"/>
        <v>0</v>
      </c>
      <c r="W48" s="60">
        <f t="shared" si="67"/>
        <v>0</v>
      </c>
      <c r="X48" s="60">
        <f t="shared" si="13"/>
        <v>0</v>
      </c>
      <c r="Y48" s="60">
        <f t="shared" si="14"/>
        <v>0</v>
      </c>
      <c r="Z48" s="60">
        <f t="shared" si="15"/>
        <v>0</v>
      </c>
    </row>
    <row r="49" spans="1:26" s="6" customFormat="1" ht="32.25" hidden="1" customHeight="1" x14ac:dyDescent="0.25">
      <c r="A49" s="4" t="s">
        <v>177</v>
      </c>
      <c r="B49" s="7" t="s">
        <v>176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59">
        <f t="shared" si="4"/>
        <v>0</v>
      </c>
      <c r="J49" s="59">
        <f t="shared" si="5"/>
        <v>0</v>
      </c>
      <c r="K49" s="59">
        <f t="shared" si="6"/>
        <v>0</v>
      </c>
      <c r="L49" s="35">
        <v>0</v>
      </c>
      <c r="M49" s="35">
        <v>0</v>
      </c>
      <c r="N49" s="35">
        <v>0</v>
      </c>
      <c r="O49" s="59">
        <f t="shared" si="7"/>
        <v>0</v>
      </c>
      <c r="P49" s="59">
        <f t="shared" si="8"/>
        <v>0</v>
      </c>
      <c r="Q49" s="59">
        <f t="shared" si="9"/>
        <v>0</v>
      </c>
      <c r="R49" s="116">
        <v>0</v>
      </c>
      <c r="S49" s="116">
        <v>0</v>
      </c>
      <c r="T49" s="116">
        <v>0</v>
      </c>
      <c r="U49" s="59">
        <f t="shared" si="67"/>
        <v>0</v>
      </c>
      <c r="V49" s="59">
        <f t="shared" si="67"/>
        <v>0</v>
      </c>
      <c r="W49" s="59">
        <f t="shared" si="67"/>
        <v>0</v>
      </c>
      <c r="X49" s="59">
        <f t="shared" si="13"/>
        <v>0</v>
      </c>
      <c r="Y49" s="59">
        <f t="shared" si="14"/>
        <v>0</v>
      </c>
      <c r="Z49" s="59">
        <f t="shared" si="15"/>
        <v>0</v>
      </c>
    </row>
    <row r="50" spans="1:26" s="6" customFormat="1" ht="36.75" customHeight="1" x14ac:dyDescent="0.25">
      <c r="A50" s="4" t="s">
        <v>175</v>
      </c>
      <c r="B50" s="7" t="s">
        <v>174</v>
      </c>
      <c r="C50" s="35">
        <f t="shared" ref="C50:E50" si="68">C51+C62+C63+C67</f>
        <v>171736.61489</v>
      </c>
      <c r="D50" s="35">
        <f t="shared" si="68"/>
        <v>171589.84549000001</v>
      </c>
      <c r="E50" s="35">
        <f t="shared" si="68"/>
        <v>171589.84549000001</v>
      </c>
      <c r="F50" s="35">
        <f t="shared" ref="F50:H50" si="69">F51+F62+F63+F67</f>
        <v>171736.61489</v>
      </c>
      <c r="G50" s="35">
        <f t="shared" si="69"/>
        <v>171589.84549000001</v>
      </c>
      <c r="H50" s="35">
        <f t="shared" si="69"/>
        <v>171589.84549000001</v>
      </c>
      <c r="I50" s="59">
        <f t="shared" si="4"/>
        <v>0</v>
      </c>
      <c r="J50" s="59">
        <f t="shared" si="5"/>
        <v>0</v>
      </c>
      <c r="K50" s="59">
        <f t="shared" si="6"/>
        <v>0</v>
      </c>
      <c r="L50" s="35">
        <f t="shared" ref="L50:N50" si="70">L51+L62+L63+L67</f>
        <v>171736.61489</v>
      </c>
      <c r="M50" s="35">
        <f t="shared" si="70"/>
        <v>171589.84549000001</v>
      </c>
      <c r="N50" s="35">
        <f t="shared" si="70"/>
        <v>171589.84549000001</v>
      </c>
      <c r="O50" s="59">
        <f t="shared" si="7"/>
        <v>0</v>
      </c>
      <c r="P50" s="59">
        <f t="shared" si="8"/>
        <v>0</v>
      </c>
      <c r="Q50" s="59">
        <f t="shared" si="9"/>
        <v>0</v>
      </c>
      <c r="R50" s="116">
        <f>R51+R62+R63+R67</f>
        <v>198337.23244000002</v>
      </c>
      <c r="S50" s="116">
        <f t="shared" ref="S50:T50" si="71">S51+S62+S63+S67</f>
        <v>171589.84549000001</v>
      </c>
      <c r="T50" s="116">
        <f t="shared" si="71"/>
        <v>171589.84549000001</v>
      </c>
      <c r="U50" s="59">
        <f t="shared" si="67"/>
        <v>26600.617550000024</v>
      </c>
      <c r="V50" s="59">
        <f t="shared" si="67"/>
        <v>0</v>
      </c>
      <c r="W50" s="59">
        <f t="shared" si="67"/>
        <v>0</v>
      </c>
      <c r="X50" s="59">
        <f t="shared" si="13"/>
        <v>26600.617550000024</v>
      </c>
      <c r="Y50" s="59">
        <f t="shared" si="14"/>
        <v>0</v>
      </c>
      <c r="Z50" s="59">
        <f t="shared" si="15"/>
        <v>0</v>
      </c>
    </row>
    <row r="51" spans="1:26" ht="81.75" customHeight="1" x14ac:dyDescent="0.25">
      <c r="A51" s="8" t="s">
        <v>173</v>
      </c>
      <c r="B51" s="15" t="s">
        <v>172</v>
      </c>
      <c r="C51" s="40">
        <f>C52+C53+C56+C60+C61</f>
        <v>138291.9</v>
      </c>
      <c r="D51" s="40">
        <f t="shared" ref="D51:E51" si="72">D52+D53+D56+D60+D61</f>
        <v>138177.9</v>
      </c>
      <c r="E51" s="40">
        <f t="shared" si="72"/>
        <v>138177.9</v>
      </c>
      <c r="F51" s="40">
        <f>F52+F53+F56+F60+F61</f>
        <v>138291.9</v>
      </c>
      <c r="G51" s="40">
        <f t="shared" ref="G51:H51" si="73">G52+G53+G56+G60+G61</f>
        <v>138177.9</v>
      </c>
      <c r="H51" s="40">
        <f t="shared" si="73"/>
        <v>138177.9</v>
      </c>
      <c r="I51" s="60">
        <f t="shared" si="4"/>
        <v>0</v>
      </c>
      <c r="J51" s="60">
        <f t="shared" si="5"/>
        <v>0</v>
      </c>
      <c r="K51" s="60">
        <f t="shared" si="6"/>
        <v>0</v>
      </c>
      <c r="L51" s="40">
        <f>L52+L53+L56+L60+L61</f>
        <v>138291.9</v>
      </c>
      <c r="M51" s="40">
        <f t="shared" ref="M51:N51" si="74">M52+M53+M56+M60+M61</f>
        <v>138177.9</v>
      </c>
      <c r="N51" s="40">
        <f t="shared" si="74"/>
        <v>138177.9</v>
      </c>
      <c r="O51" s="60">
        <f t="shared" si="7"/>
        <v>0</v>
      </c>
      <c r="P51" s="60">
        <f t="shared" si="8"/>
        <v>0</v>
      </c>
      <c r="Q51" s="60">
        <f t="shared" si="9"/>
        <v>0</v>
      </c>
      <c r="R51" s="117">
        <f>R52+R53+R56+R60+R61</f>
        <v>162931.75262000001</v>
      </c>
      <c r="S51" s="117">
        <f t="shared" ref="S51:T51" si="75">S52+S53+S56+S60+S61</f>
        <v>138177.9</v>
      </c>
      <c r="T51" s="117">
        <f t="shared" si="75"/>
        <v>138177.9</v>
      </c>
      <c r="U51" s="60">
        <f t="shared" si="67"/>
        <v>24639.85262000002</v>
      </c>
      <c r="V51" s="60">
        <f t="shared" si="67"/>
        <v>0</v>
      </c>
      <c r="W51" s="60">
        <f t="shared" si="67"/>
        <v>0</v>
      </c>
      <c r="X51" s="60">
        <f t="shared" si="13"/>
        <v>24639.85262000002</v>
      </c>
      <c r="Y51" s="60">
        <f t="shared" si="14"/>
        <v>0</v>
      </c>
      <c r="Z51" s="60">
        <f t="shared" si="15"/>
        <v>0</v>
      </c>
    </row>
    <row r="52" spans="1:26" ht="79.5" customHeight="1" x14ac:dyDescent="0.25">
      <c r="A52" s="8" t="s">
        <v>171</v>
      </c>
      <c r="B52" s="16" t="s">
        <v>170</v>
      </c>
      <c r="C52" s="40">
        <v>126805.3</v>
      </c>
      <c r="D52" s="40">
        <v>126805.3</v>
      </c>
      <c r="E52" s="40">
        <v>126805.3</v>
      </c>
      <c r="F52" s="40">
        <v>126805.3</v>
      </c>
      <c r="G52" s="40">
        <v>126805.3</v>
      </c>
      <c r="H52" s="40">
        <v>126805.3</v>
      </c>
      <c r="I52" s="60">
        <f t="shared" ref="I52:I69" si="76">F52-C52</f>
        <v>0</v>
      </c>
      <c r="J52" s="60">
        <f t="shared" ref="J52:J69" si="77">G52-D52</f>
        <v>0</v>
      </c>
      <c r="K52" s="60">
        <f t="shared" ref="K52:K69" si="78">H52-E52</f>
        <v>0</v>
      </c>
      <c r="L52" s="40">
        <v>126805.3</v>
      </c>
      <c r="M52" s="40">
        <v>126805.3</v>
      </c>
      <c r="N52" s="40">
        <v>126805.3</v>
      </c>
      <c r="O52" s="60">
        <f t="shared" ref="O52:O69" si="79">L52-F52</f>
        <v>0</v>
      </c>
      <c r="P52" s="60">
        <f t="shared" ref="P52:P69" si="80">M52-G52</f>
        <v>0</v>
      </c>
      <c r="Q52" s="60">
        <f t="shared" ref="Q52:Q69" si="81">N52-H52</f>
        <v>0</v>
      </c>
      <c r="R52" s="117">
        <v>150200</v>
      </c>
      <c r="S52" s="117">
        <v>126805.3</v>
      </c>
      <c r="T52" s="117">
        <v>126805.3</v>
      </c>
      <c r="U52" s="60">
        <f t="shared" ref="U52:U69" si="82">R52-L52</f>
        <v>23394.699999999997</v>
      </c>
      <c r="V52" s="60">
        <f t="shared" ref="V52:V69" si="83">S52-M52</f>
        <v>0</v>
      </c>
      <c r="W52" s="60">
        <f t="shared" ref="W52:W69" si="84">T52-N52</f>
        <v>0</v>
      </c>
      <c r="X52" s="60">
        <f t="shared" si="13"/>
        <v>23394.699999999997</v>
      </c>
      <c r="Y52" s="60">
        <f t="shared" si="14"/>
        <v>0</v>
      </c>
      <c r="Z52" s="60">
        <f t="shared" si="15"/>
        <v>0</v>
      </c>
    </row>
    <row r="53" spans="1:26" ht="83.25" customHeight="1" x14ac:dyDescent="0.25">
      <c r="A53" s="8" t="s">
        <v>169</v>
      </c>
      <c r="B53" s="16" t="s">
        <v>168</v>
      </c>
      <c r="C53" s="40">
        <f>SUM(C54:C55)</f>
        <v>6384</v>
      </c>
      <c r="D53" s="40">
        <f t="shared" ref="D53:E53" si="85">SUM(D54:D55)</f>
        <v>6384</v>
      </c>
      <c r="E53" s="40">
        <f t="shared" si="85"/>
        <v>6384</v>
      </c>
      <c r="F53" s="40">
        <f>SUM(F54:F55)</f>
        <v>6384</v>
      </c>
      <c r="G53" s="40">
        <f t="shared" ref="G53:H53" si="86">SUM(G54:G55)</f>
        <v>6384</v>
      </c>
      <c r="H53" s="40">
        <f t="shared" si="86"/>
        <v>6384</v>
      </c>
      <c r="I53" s="60">
        <f t="shared" si="76"/>
        <v>0</v>
      </c>
      <c r="J53" s="60">
        <f t="shared" si="77"/>
        <v>0</v>
      </c>
      <c r="K53" s="60">
        <f t="shared" si="78"/>
        <v>0</v>
      </c>
      <c r="L53" s="40">
        <f>SUM(L54:L55)</f>
        <v>6384</v>
      </c>
      <c r="M53" s="40">
        <f t="shared" ref="M53:N53" si="87">SUM(M54:M55)</f>
        <v>6384</v>
      </c>
      <c r="N53" s="40">
        <f t="shared" si="87"/>
        <v>6384</v>
      </c>
      <c r="O53" s="60">
        <f t="shared" si="79"/>
        <v>0</v>
      </c>
      <c r="P53" s="60">
        <f t="shared" si="80"/>
        <v>0</v>
      </c>
      <c r="Q53" s="60">
        <f t="shared" si="81"/>
        <v>0</v>
      </c>
      <c r="R53" s="117">
        <f>SUM(R54:R55)</f>
        <v>7879.7879400000002</v>
      </c>
      <c r="S53" s="117">
        <f t="shared" ref="S53:T53" si="88">SUM(S54:S55)</f>
        <v>6384</v>
      </c>
      <c r="T53" s="117">
        <f t="shared" si="88"/>
        <v>6384</v>
      </c>
      <c r="U53" s="60">
        <f t="shared" si="82"/>
        <v>1495.7879400000002</v>
      </c>
      <c r="V53" s="60">
        <f t="shared" si="83"/>
        <v>0</v>
      </c>
      <c r="W53" s="60">
        <f t="shared" si="84"/>
        <v>0</v>
      </c>
      <c r="X53" s="60">
        <f t="shared" si="13"/>
        <v>1495.7879400000002</v>
      </c>
      <c r="Y53" s="60">
        <f t="shared" si="14"/>
        <v>0</v>
      </c>
      <c r="Z53" s="60">
        <f t="shared" si="15"/>
        <v>0</v>
      </c>
    </row>
    <row r="54" spans="1:26" s="12" customFormat="1" ht="83.25" hidden="1" customHeight="1" x14ac:dyDescent="0.25">
      <c r="A54" s="67" t="s">
        <v>317</v>
      </c>
      <c r="B54" s="11" t="s">
        <v>168</v>
      </c>
      <c r="C54" s="42">
        <v>6384</v>
      </c>
      <c r="D54" s="42">
        <v>6384</v>
      </c>
      <c r="E54" s="42">
        <v>6384</v>
      </c>
      <c r="F54" s="42">
        <v>6384</v>
      </c>
      <c r="G54" s="42">
        <v>6384</v>
      </c>
      <c r="H54" s="42">
        <v>6384</v>
      </c>
      <c r="I54" s="69">
        <v>6384</v>
      </c>
      <c r="J54" s="69">
        <v>6384</v>
      </c>
      <c r="K54" s="69">
        <v>6384</v>
      </c>
      <c r="L54" s="42">
        <v>6384</v>
      </c>
      <c r="M54" s="42">
        <v>6384</v>
      </c>
      <c r="N54" s="42">
        <v>6384</v>
      </c>
      <c r="O54" s="60">
        <f t="shared" ref="O54:O59" si="89">L54-F54</f>
        <v>0</v>
      </c>
      <c r="P54" s="60">
        <f t="shared" ref="P54:P59" si="90">M54-G54</f>
        <v>0</v>
      </c>
      <c r="Q54" s="60">
        <f t="shared" ref="Q54:Q59" si="91">N54-H54</f>
        <v>0</v>
      </c>
      <c r="R54" s="69">
        <v>7719.3</v>
      </c>
      <c r="S54" s="69">
        <v>6384</v>
      </c>
      <c r="T54" s="69">
        <v>6384</v>
      </c>
      <c r="U54" s="60">
        <f t="shared" ref="U54" si="92">R54-L54</f>
        <v>1335.3000000000002</v>
      </c>
      <c r="V54" s="60">
        <f t="shared" ref="V54" si="93">S54-M54</f>
        <v>0</v>
      </c>
      <c r="W54" s="60">
        <f t="shared" ref="W54" si="94">T54-N54</f>
        <v>0</v>
      </c>
      <c r="X54" s="69">
        <f t="shared" si="13"/>
        <v>1335.3000000000002</v>
      </c>
      <c r="Y54" s="69">
        <f t="shared" si="14"/>
        <v>0</v>
      </c>
      <c r="Z54" s="69">
        <f t="shared" si="15"/>
        <v>0</v>
      </c>
    </row>
    <row r="55" spans="1:26" s="12" customFormat="1" ht="96" hidden="1" customHeight="1" x14ac:dyDescent="0.25">
      <c r="A55" s="67" t="s">
        <v>318</v>
      </c>
      <c r="B55" s="11" t="s">
        <v>316</v>
      </c>
      <c r="C55" s="42"/>
      <c r="D55" s="42"/>
      <c r="E55" s="42"/>
      <c r="F55" s="42"/>
      <c r="G55" s="42"/>
      <c r="H55" s="42"/>
      <c r="I55" s="61">
        <f t="shared" si="76"/>
        <v>0</v>
      </c>
      <c r="J55" s="61">
        <f t="shared" si="77"/>
        <v>0</v>
      </c>
      <c r="K55" s="61">
        <f t="shared" si="78"/>
        <v>0</v>
      </c>
      <c r="L55" s="42"/>
      <c r="M55" s="42"/>
      <c r="N55" s="42"/>
      <c r="O55" s="60">
        <f t="shared" si="89"/>
        <v>0</v>
      </c>
      <c r="P55" s="60">
        <f t="shared" si="90"/>
        <v>0</v>
      </c>
      <c r="Q55" s="60">
        <f t="shared" si="91"/>
        <v>0</v>
      </c>
      <c r="R55" s="69">
        <v>160.48794000000001</v>
      </c>
      <c r="S55" s="69"/>
      <c r="T55" s="69"/>
      <c r="U55" s="61">
        <f t="shared" si="82"/>
        <v>160.48794000000001</v>
      </c>
      <c r="V55" s="61">
        <f t="shared" si="83"/>
        <v>0</v>
      </c>
      <c r="W55" s="61">
        <f t="shared" si="84"/>
        <v>0</v>
      </c>
      <c r="X55" s="61">
        <f t="shared" si="13"/>
        <v>160.48794000000001</v>
      </c>
      <c r="Y55" s="61">
        <f t="shared" si="14"/>
        <v>0</v>
      </c>
      <c r="Z55" s="61">
        <f t="shared" si="15"/>
        <v>0</v>
      </c>
    </row>
    <row r="56" spans="1:26" ht="63.75" customHeight="1" x14ac:dyDescent="0.25">
      <c r="A56" s="8" t="s">
        <v>167</v>
      </c>
      <c r="B56" s="16" t="s">
        <v>166</v>
      </c>
      <c r="C56" s="40">
        <f t="shared" ref="C56:H56" si="95">SUM(C57:C59)</f>
        <v>1790.7</v>
      </c>
      <c r="D56" s="40">
        <f t="shared" si="95"/>
        <v>1790.7</v>
      </c>
      <c r="E56" s="40">
        <f t="shared" si="95"/>
        <v>1790.7</v>
      </c>
      <c r="F56" s="40">
        <f t="shared" si="95"/>
        <v>1790.7</v>
      </c>
      <c r="G56" s="40">
        <f t="shared" si="95"/>
        <v>1790.7</v>
      </c>
      <c r="H56" s="40">
        <f t="shared" si="95"/>
        <v>1790.7</v>
      </c>
      <c r="I56" s="60">
        <f t="shared" si="76"/>
        <v>0</v>
      </c>
      <c r="J56" s="60">
        <f t="shared" si="77"/>
        <v>0</v>
      </c>
      <c r="K56" s="60">
        <f t="shared" si="78"/>
        <v>0</v>
      </c>
      <c r="L56" s="40">
        <f t="shared" ref="L56:N56" si="96">SUM(L57:L59)</f>
        <v>1790.7</v>
      </c>
      <c r="M56" s="40">
        <f t="shared" si="96"/>
        <v>1790.7</v>
      </c>
      <c r="N56" s="40">
        <f t="shared" si="96"/>
        <v>1790.7</v>
      </c>
      <c r="O56" s="60">
        <f t="shared" si="89"/>
        <v>0</v>
      </c>
      <c r="P56" s="60">
        <f t="shared" si="90"/>
        <v>0</v>
      </c>
      <c r="Q56" s="60">
        <f t="shared" si="91"/>
        <v>0</v>
      </c>
      <c r="R56" s="117">
        <f>SUM(R57:R59)</f>
        <v>1866.00828</v>
      </c>
      <c r="S56" s="117">
        <f t="shared" ref="S56:T56" si="97">SUM(S57:S59)</f>
        <v>1790.7</v>
      </c>
      <c r="T56" s="117">
        <f t="shared" si="97"/>
        <v>1790.7</v>
      </c>
      <c r="U56" s="60">
        <f t="shared" si="82"/>
        <v>75.308279999999968</v>
      </c>
      <c r="V56" s="60">
        <f t="shared" si="83"/>
        <v>0</v>
      </c>
      <c r="W56" s="60">
        <f t="shared" si="84"/>
        <v>0</v>
      </c>
      <c r="X56" s="60">
        <f t="shared" si="13"/>
        <v>75.308279999999968</v>
      </c>
      <c r="Y56" s="60">
        <f t="shared" si="14"/>
        <v>0</v>
      </c>
      <c r="Z56" s="60">
        <f t="shared" si="15"/>
        <v>0</v>
      </c>
    </row>
    <row r="57" spans="1:26" s="12" customFormat="1" ht="63.75" hidden="1" customHeight="1" x14ac:dyDescent="0.25">
      <c r="A57" s="10" t="s">
        <v>167</v>
      </c>
      <c r="B57" s="11" t="s">
        <v>166</v>
      </c>
      <c r="C57" s="40">
        <v>1790.7</v>
      </c>
      <c r="D57" s="40">
        <v>1790.7</v>
      </c>
      <c r="E57" s="40">
        <v>1790.7</v>
      </c>
      <c r="F57" s="40">
        <v>1790.7</v>
      </c>
      <c r="G57" s="40">
        <v>1790.7</v>
      </c>
      <c r="H57" s="40">
        <v>1790.7</v>
      </c>
      <c r="I57" s="61"/>
      <c r="J57" s="61"/>
      <c r="K57" s="61"/>
      <c r="L57" s="40">
        <v>1790.7</v>
      </c>
      <c r="M57" s="40">
        <v>1790.7</v>
      </c>
      <c r="N57" s="40">
        <v>1790.7</v>
      </c>
      <c r="O57" s="60">
        <f t="shared" si="89"/>
        <v>0</v>
      </c>
      <c r="P57" s="60">
        <f t="shared" si="90"/>
        <v>0</v>
      </c>
      <c r="Q57" s="60">
        <f t="shared" si="91"/>
        <v>0</v>
      </c>
      <c r="R57" s="69">
        <v>0</v>
      </c>
      <c r="S57" s="69">
        <v>1790.7</v>
      </c>
      <c r="T57" s="69">
        <v>1790.7</v>
      </c>
      <c r="U57" s="61">
        <f t="shared" ref="U57:U59" si="98">R57-L57</f>
        <v>-1790.7</v>
      </c>
      <c r="V57" s="61">
        <f t="shared" ref="V57:V59" si="99">S57-M57</f>
        <v>0</v>
      </c>
      <c r="W57" s="61">
        <f t="shared" ref="W57:W59" si="100">T57-N57</f>
        <v>0</v>
      </c>
      <c r="X57" s="61"/>
      <c r="Y57" s="61"/>
      <c r="Z57" s="61"/>
    </row>
    <row r="58" spans="1:26" s="12" customFormat="1" ht="63.75" hidden="1" customHeight="1" x14ac:dyDescent="0.25">
      <c r="A58" s="10" t="s">
        <v>397</v>
      </c>
      <c r="B58" s="11" t="s">
        <v>166</v>
      </c>
      <c r="C58" s="42"/>
      <c r="D58" s="42"/>
      <c r="E58" s="42"/>
      <c r="F58" s="42"/>
      <c r="G58" s="42"/>
      <c r="H58" s="42"/>
      <c r="I58" s="61"/>
      <c r="J58" s="61"/>
      <c r="K58" s="61"/>
      <c r="L58" s="42"/>
      <c r="M58" s="42"/>
      <c r="N58" s="42"/>
      <c r="O58" s="60">
        <f t="shared" si="89"/>
        <v>0</v>
      </c>
      <c r="P58" s="60">
        <f t="shared" si="90"/>
        <v>0</v>
      </c>
      <c r="Q58" s="60">
        <f t="shared" si="91"/>
        <v>0</v>
      </c>
      <c r="R58" s="69">
        <v>1301.4098899999999</v>
      </c>
      <c r="S58" s="69"/>
      <c r="T58" s="69"/>
      <c r="U58" s="61">
        <f t="shared" si="98"/>
        <v>1301.4098899999999</v>
      </c>
      <c r="V58" s="61">
        <f t="shared" si="99"/>
        <v>0</v>
      </c>
      <c r="W58" s="61">
        <f t="shared" si="100"/>
        <v>0</v>
      </c>
      <c r="X58" s="61"/>
      <c r="Y58" s="61"/>
      <c r="Z58" s="61"/>
    </row>
    <row r="59" spans="1:26" s="12" customFormat="1" ht="63.75" hidden="1" customHeight="1" x14ac:dyDescent="0.25">
      <c r="A59" s="10" t="s">
        <v>398</v>
      </c>
      <c r="B59" s="11" t="s">
        <v>166</v>
      </c>
      <c r="C59" s="42"/>
      <c r="D59" s="42"/>
      <c r="E59" s="42"/>
      <c r="F59" s="42"/>
      <c r="G59" s="42"/>
      <c r="H59" s="42"/>
      <c r="I59" s="61"/>
      <c r="J59" s="61"/>
      <c r="K59" s="61"/>
      <c r="L59" s="42"/>
      <c r="M59" s="42"/>
      <c r="N59" s="42"/>
      <c r="O59" s="60">
        <f t="shared" si="89"/>
        <v>0</v>
      </c>
      <c r="P59" s="60">
        <f t="shared" si="90"/>
        <v>0</v>
      </c>
      <c r="Q59" s="60">
        <f t="shared" si="91"/>
        <v>0</v>
      </c>
      <c r="R59" s="69">
        <v>564.59838999999999</v>
      </c>
      <c r="S59" s="69"/>
      <c r="T59" s="69"/>
      <c r="U59" s="61">
        <f t="shared" si="98"/>
        <v>564.59838999999999</v>
      </c>
      <c r="V59" s="61">
        <f t="shared" si="99"/>
        <v>0</v>
      </c>
      <c r="W59" s="61">
        <f t="shared" si="100"/>
        <v>0</v>
      </c>
      <c r="X59" s="61"/>
      <c r="Y59" s="61"/>
      <c r="Z59" s="61"/>
    </row>
    <row r="60" spans="1:26" ht="38.25" customHeight="1" x14ac:dyDescent="0.25">
      <c r="A60" s="17" t="s">
        <v>165</v>
      </c>
      <c r="B60" s="16" t="s">
        <v>164</v>
      </c>
      <c r="C60" s="40">
        <v>3311.9</v>
      </c>
      <c r="D60" s="40">
        <v>3197.9</v>
      </c>
      <c r="E60" s="40">
        <v>3197.9</v>
      </c>
      <c r="F60" s="40">
        <v>3311.9</v>
      </c>
      <c r="G60" s="40">
        <v>3197.9</v>
      </c>
      <c r="H60" s="40">
        <v>3197.9</v>
      </c>
      <c r="I60" s="60">
        <f t="shared" si="76"/>
        <v>0</v>
      </c>
      <c r="J60" s="60">
        <f t="shared" si="77"/>
        <v>0</v>
      </c>
      <c r="K60" s="60">
        <f t="shared" si="78"/>
        <v>0</v>
      </c>
      <c r="L60" s="40">
        <v>3311.9</v>
      </c>
      <c r="M60" s="40">
        <v>3197.9</v>
      </c>
      <c r="N60" s="40">
        <v>3197.9</v>
      </c>
      <c r="O60" s="60">
        <f t="shared" si="79"/>
        <v>0</v>
      </c>
      <c r="P60" s="60">
        <f t="shared" si="80"/>
        <v>0</v>
      </c>
      <c r="Q60" s="60">
        <f t="shared" si="81"/>
        <v>0</v>
      </c>
      <c r="R60" s="117">
        <v>2943.3538600000002</v>
      </c>
      <c r="S60" s="117">
        <v>3197.9</v>
      </c>
      <c r="T60" s="117">
        <v>3197.9</v>
      </c>
      <c r="U60" s="60">
        <f t="shared" si="82"/>
        <v>-368.54613999999992</v>
      </c>
      <c r="V60" s="60">
        <f t="shared" si="83"/>
        <v>0</v>
      </c>
      <c r="W60" s="60">
        <f t="shared" si="84"/>
        <v>0</v>
      </c>
      <c r="X60" s="60">
        <f t="shared" si="13"/>
        <v>-368.54613999999992</v>
      </c>
      <c r="Y60" s="60">
        <f t="shared" si="14"/>
        <v>0</v>
      </c>
      <c r="Z60" s="60">
        <f t="shared" si="15"/>
        <v>0</v>
      </c>
    </row>
    <row r="61" spans="1:26" ht="99" customHeight="1" x14ac:dyDescent="0.25">
      <c r="A61" s="17" t="s">
        <v>163</v>
      </c>
      <c r="B61" s="16" t="s">
        <v>162</v>
      </c>
      <c r="C61" s="40"/>
      <c r="D61" s="40"/>
      <c r="E61" s="40"/>
      <c r="F61" s="40"/>
      <c r="G61" s="40"/>
      <c r="H61" s="40"/>
      <c r="I61" s="60">
        <f t="shared" si="76"/>
        <v>0</v>
      </c>
      <c r="J61" s="60">
        <f t="shared" si="77"/>
        <v>0</v>
      </c>
      <c r="K61" s="60">
        <f t="shared" si="78"/>
        <v>0</v>
      </c>
      <c r="L61" s="40"/>
      <c r="M61" s="40"/>
      <c r="N61" s="40"/>
      <c r="O61" s="60">
        <f t="shared" si="79"/>
        <v>0</v>
      </c>
      <c r="P61" s="60">
        <f t="shared" si="80"/>
        <v>0</v>
      </c>
      <c r="Q61" s="60">
        <f t="shared" si="81"/>
        <v>0</v>
      </c>
      <c r="R61" s="117">
        <v>42.602539999999998</v>
      </c>
      <c r="S61" s="117">
        <v>0</v>
      </c>
      <c r="T61" s="117">
        <v>0</v>
      </c>
      <c r="U61" s="60">
        <f t="shared" si="82"/>
        <v>42.602539999999998</v>
      </c>
      <c r="V61" s="60">
        <f t="shared" si="83"/>
        <v>0</v>
      </c>
      <c r="W61" s="60">
        <f t="shared" si="84"/>
        <v>0</v>
      </c>
      <c r="X61" s="60">
        <f t="shared" si="13"/>
        <v>42.602539999999998</v>
      </c>
      <c r="Y61" s="60">
        <f t="shared" si="14"/>
        <v>0</v>
      </c>
      <c r="Z61" s="60">
        <f t="shared" si="15"/>
        <v>0</v>
      </c>
    </row>
    <row r="62" spans="1:26" ht="54" customHeight="1" x14ac:dyDescent="0.25">
      <c r="A62" s="8" t="s">
        <v>161</v>
      </c>
      <c r="B62" s="9" t="s">
        <v>160</v>
      </c>
      <c r="C62" s="40"/>
      <c r="D62" s="40"/>
      <c r="E62" s="40"/>
      <c r="F62" s="40"/>
      <c r="G62" s="40"/>
      <c r="H62" s="40"/>
      <c r="I62" s="60">
        <f t="shared" si="76"/>
        <v>0</v>
      </c>
      <c r="J62" s="60">
        <f t="shared" si="77"/>
        <v>0</v>
      </c>
      <c r="K62" s="60">
        <f t="shared" si="78"/>
        <v>0</v>
      </c>
      <c r="L62" s="40"/>
      <c r="M62" s="40"/>
      <c r="N62" s="40"/>
      <c r="O62" s="60">
        <f t="shared" si="79"/>
        <v>0</v>
      </c>
      <c r="P62" s="60">
        <f t="shared" si="80"/>
        <v>0</v>
      </c>
      <c r="Q62" s="60">
        <f t="shared" si="81"/>
        <v>0</v>
      </c>
      <c r="R62" s="117">
        <v>1799.0930000000001</v>
      </c>
      <c r="S62" s="117">
        <v>0</v>
      </c>
      <c r="T62" s="117">
        <v>0</v>
      </c>
      <c r="U62" s="60">
        <f t="shared" si="82"/>
        <v>1799.0930000000001</v>
      </c>
      <c r="V62" s="60">
        <f t="shared" si="83"/>
        <v>0</v>
      </c>
      <c r="W62" s="60">
        <f t="shared" si="84"/>
        <v>0</v>
      </c>
      <c r="X62" s="60">
        <f t="shared" si="13"/>
        <v>1799.0930000000001</v>
      </c>
      <c r="Y62" s="60">
        <f t="shared" si="14"/>
        <v>0</v>
      </c>
      <c r="Z62" s="60">
        <f t="shared" si="15"/>
        <v>0</v>
      </c>
    </row>
    <row r="63" spans="1:26" ht="80.25" customHeight="1" x14ac:dyDescent="0.25">
      <c r="A63" s="8" t="s">
        <v>158</v>
      </c>
      <c r="B63" s="9" t="s">
        <v>159</v>
      </c>
      <c r="C63" s="40">
        <f t="shared" ref="C63:E63" si="101">SUM(C64:C65)</f>
        <v>21500</v>
      </c>
      <c r="D63" s="40">
        <f t="shared" si="101"/>
        <v>21500</v>
      </c>
      <c r="E63" s="40">
        <f t="shared" si="101"/>
        <v>21500</v>
      </c>
      <c r="F63" s="40">
        <f t="shared" ref="F63:H63" si="102">SUM(F64:F65)</f>
        <v>21500</v>
      </c>
      <c r="G63" s="40">
        <f t="shared" si="102"/>
        <v>21500</v>
      </c>
      <c r="H63" s="40">
        <f t="shared" si="102"/>
        <v>21500</v>
      </c>
      <c r="I63" s="60">
        <f t="shared" si="76"/>
        <v>0</v>
      </c>
      <c r="J63" s="60">
        <f t="shared" si="77"/>
        <v>0</v>
      </c>
      <c r="K63" s="60">
        <f t="shared" si="78"/>
        <v>0</v>
      </c>
      <c r="L63" s="40">
        <f t="shared" ref="L63:N63" si="103">SUM(L64:L65)</f>
        <v>21500</v>
      </c>
      <c r="M63" s="40">
        <f t="shared" si="103"/>
        <v>21500</v>
      </c>
      <c r="N63" s="40">
        <f t="shared" si="103"/>
        <v>21500</v>
      </c>
      <c r="O63" s="60">
        <f t="shared" si="79"/>
        <v>0</v>
      </c>
      <c r="P63" s="60">
        <f t="shared" si="80"/>
        <v>0</v>
      </c>
      <c r="Q63" s="60">
        <f t="shared" si="81"/>
        <v>0</v>
      </c>
      <c r="R63" s="117">
        <f>SUM(R64:R66)</f>
        <v>18068.12846</v>
      </c>
      <c r="S63" s="117">
        <f t="shared" ref="S63:T63" si="104">SUM(S64:S66)</f>
        <v>21500</v>
      </c>
      <c r="T63" s="117">
        <f t="shared" si="104"/>
        <v>21500</v>
      </c>
      <c r="U63" s="60">
        <f t="shared" si="82"/>
        <v>-3431.8715400000001</v>
      </c>
      <c r="V63" s="60">
        <f t="shared" si="83"/>
        <v>0</v>
      </c>
      <c r="W63" s="60">
        <f t="shared" si="84"/>
        <v>0</v>
      </c>
      <c r="X63" s="60">
        <f t="shared" si="13"/>
        <v>-3431.8715400000001</v>
      </c>
      <c r="Y63" s="60">
        <f t="shared" si="14"/>
        <v>0</v>
      </c>
      <c r="Z63" s="60">
        <f t="shared" si="15"/>
        <v>0</v>
      </c>
    </row>
    <row r="64" spans="1:26" s="12" customFormat="1" ht="36" hidden="1" customHeight="1" x14ac:dyDescent="0.25">
      <c r="A64" s="70" t="s">
        <v>302</v>
      </c>
      <c r="B64" s="11" t="s">
        <v>157</v>
      </c>
      <c r="C64" s="42">
        <v>21500</v>
      </c>
      <c r="D64" s="42">
        <v>21500</v>
      </c>
      <c r="E64" s="42">
        <v>21500</v>
      </c>
      <c r="F64" s="42">
        <v>21500</v>
      </c>
      <c r="G64" s="42">
        <v>21500</v>
      </c>
      <c r="H64" s="42">
        <v>21500</v>
      </c>
      <c r="I64" s="61">
        <f t="shared" si="76"/>
        <v>0</v>
      </c>
      <c r="J64" s="61">
        <f t="shared" si="77"/>
        <v>0</v>
      </c>
      <c r="K64" s="61">
        <f t="shared" si="78"/>
        <v>0</v>
      </c>
      <c r="L64" s="42">
        <v>21500</v>
      </c>
      <c r="M64" s="42">
        <v>21500</v>
      </c>
      <c r="N64" s="42">
        <v>21500</v>
      </c>
      <c r="O64" s="61">
        <f t="shared" si="79"/>
        <v>0</v>
      </c>
      <c r="P64" s="61">
        <f t="shared" si="80"/>
        <v>0</v>
      </c>
      <c r="Q64" s="61">
        <f t="shared" si="81"/>
        <v>0</v>
      </c>
      <c r="R64" s="69">
        <v>17800</v>
      </c>
      <c r="S64" s="69">
        <v>21500</v>
      </c>
      <c r="T64" s="69">
        <v>21500</v>
      </c>
      <c r="U64" s="61">
        <f t="shared" si="82"/>
        <v>-3700</v>
      </c>
      <c r="V64" s="61">
        <f t="shared" si="83"/>
        <v>0</v>
      </c>
      <c r="W64" s="61">
        <f t="shared" si="84"/>
        <v>0</v>
      </c>
      <c r="X64" s="61">
        <f t="shared" si="13"/>
        <v>-3700</v>
      </c>
      <c r="Y64" s="61">
        <f t="shared" si="14"/>
        <v>0</v>
      </c>
      <c r="Z64" s="61">
        <f t="shared" si="15"/>
        <v>0</v>
      </c>
    </row>
    <row r="65" spans="1:26" s="12" customFormat="1" ht="66" hidden="1" customHeight="1" x14ac:dyDescent="0.25">
      <c r="A65" s="70" t="s">
        <v>156</v>
      </c>
      <c r="B65" s="11" t="s">
        <v>155</v>
      </c>
      <c r="C65" s="42"/>
      <c r="D65" s="42"/>
      <c r="E65" s="42"/>
      <c r="F65" s="42"/>
      <c r="G65" s="42"/>
      <c r="H65" s="42"/>
      <c r="I65" s="61">
        <f t="shared" si="76"/>
        <v>0</v>
      </c>
      <c r="J65" s="61">
        <f t="shared" si="77"/>
        <v>0</v>
      </c>
      <c r="K65" s="61">
        <f t="shared" si="78"/>
        <v>0</v>
      </c>
      <c r="L65" s="42"/>
      <c r="M65" s="42"/>
      <c r="N65" s="42"/>
      <c r="O65" s="61">
        <f t="shared" si="79"/>
        <v>0</v>
      </c>
      <c r="P65" s="61">
        <f t="shared" si="80"/>
        <v>0</v>
      </c>
      <c r="Q65" s="61">
        <f t="shared" si="81"/>
        <v>0</v>
      </c>
      <c r="R65" s="69">
        <v>77.941329999999994</v>
      </c>
      <c r="S65" s="69"/>
      <c r="T65" s="69"/>
      <c r="U65" s="61">
        <f t="shared" si="82"/>
        <v>77.941329999999994</v>
      </c>
      <c r="V65" s="61">
        <f t="shared" si="83"/>
        <v>0</v>
      </c>
      <c r="W65" s="61">
        <f t="shared" si="84"/>
        <v>0</v>
      </c>
      <c r="X65" s="61">
        <f t="shared" si="13"/>
        <v>77.941329999999994</v>
      </c>
      <c r="Y65" s="61">
        <f t="shared" si="14"/>
        <v>0</v>
      </c>
      <c r="Z65" s="61">
        <f t="shared" si="15"/>
        <v>0</v>
      </c>
    </row>
    <row r="66" spans="1:26" s="12" customFormat="1" ht="66.75" hidden="1" customHeight="1" x14ac:dyDescent="0.25">
      <c r="A66" s="70" t="s">
        <v>303</v>
      </c>
      <c r="B66" s="11" t="s">
        <v>304</v>
      </c>
      <c r="C66" s="42"/>
      <c r="D66" s="42"/>
      <c r="E66" s="42"/>
      <c r="F66" s="42"/>
      <c r="G66" s="42"/>
      <c r="H66" s="42"/>
      <c r="I66" s="61">
        <f t="shared" si="76"/>
        <v>0</v>
      </c>
      <c r="J66" s="61">
        <f t="shared" si="77"/>
        <v>0</v>
      </c>
      <c r="K66" s="61">
        <f t="shared" si="78"/>
        <v>0</v>
      </c>
      <c r="L66" s="42"/>
      <c r="M66" s="42"/>
      <c r="N66" s="42"/>
      <c r="O66" s="61">
        <f t="shared" si="79"/>
        <v>0</v>
      </c>
      <c r="P66" s="61">
        <f t="shared" si="80"/>
        <v>0</v>
      </c>
      <c r="Q66" s="61">
        <f t="shared" si="81"/>
        <v>0</v>
      </c>
      <c r="R66" s="69">
        <v>190.18713</v>
      </c>
      <c r="S66" s="69"/>
      <c r="T66" s="69"/>
      <c r="U66" s="61">
        <f t="shared" si="82"/>
        <v>190.18713</v>
      </c>
      <c r="V66" s="61">
        <f t="shared" si="83"/>
        <v>0</v>
      </c>
      <c r="W66" s="61">
        <f t="shared" si="84"/>
        <v>0</v>
      </c>
      <c r="X66" s="61">
        <f t="shared" si="13"/>
        <v>190.18713</v>
      </c>
      <c r="Y66" s="61">
        <f t="shared" si="14"/>
        <v>0</v>
      </c>
      <c r="Z66" s="61">
        <f t="shared" si="15"/>
        <v>0</v>
      </c>
    </row>
    <row r="67" spans="1:26" ht="94.5" customHeight="1" x14ac:dyDescent="0.25">
      <c r="A67" s="8" t="s">
        <v>154</v>
      </c>
      <c r="B67" s="9" t="s">
        <v>153</v>
      </c>
      <c r="C67" s="40">
        <f t="shared" ref="C67:E67" si="105">SUM(C68:C69)</f>
        <v>11944.714889999999</v>
      </c>
      <c r="D67" s="40">
        <f t="shared" si="105"/>
        <v>11911.94549</v>
      </c>
      <c r="E67" s="40">
        <f t="shared" si="105"/>
        <v>11911.94549</v>
      </c>
      <c r="F67" s="40">
        <f t="shared" ref="F67:H67" si="106">SUM(F68:F69)</f>
        <v>11944.714889999999</v>
      </c>
      <c r="G67" s="40">
        <f t="shared" si="106"/>
        <v>11911.94549</v>
      </c>
      <c r="H67" s="40">
        <f t="shared" si="106"/>
        <v>11911.94549</v>
      </c>
      <c r="I67" s="60">
        <f t="shared" si="76"/>
        <v>0</v>
      </c>
      <c r="J67" s="60">
        <f t="shared" si="77"/>
        <v>0</v>
      </c>
      <c r="K67" s="60">
        <f t="shared" si="78"/>
        <v>0</v>
      </c>
      <c r="L67" s="40">
        <f t="shared" ref="L67:N67" si="107">SUM(L68:L69)</f>
        <v>11944.714889999999</v>
      </c>
      <c r="M67" s="40">
        <f t="shared" si="107"/>
        <v>11911.94549</v>
      </c>
      <c r="N67" s="40">
        <f t="shared" si="107"/>
        <v>11911.94549</v>
      </c>
      <c r="O67" s="60">
        <f t="shared" si="79"/>
        <v>0</v>
      </c>
      <c r="P67" s="60">
        <f t="shared" si="80"/>
        <v>0</v>
      </c>
      <c r="Q67" s="60">
        <f t="shared" si="81"/>
        <v>0</v>
      </c>
      <c r="R67" s="117">
        <f t="shared" ref="R67:T67" si="108">SUM(R68:R69)</f>
        <v>15538.25836</v>
      </c>
      <c r="S67" s="117">
        <f t="shared" si="108"/>
        <v>11911.94549</v>
      </c>
      <c r="T67" s="117">
        <f t="shared" si="108"/>
        <v>11911.94549</v>
      </c>
      <c r="U67" s="60">
        <f t="shared" si="82"/>
        <v>3593.5434700000005</v>
      </c>
      <c r="V67" s="60">
        <f t="shared" si="83"/>
        <v>0</v>
      </c>
      <c r="W67" s="60">
        <f t="shared" si="84"/>
        <v>0</v>
      </c>
      <c r="X67" s="60">
        <f t="shared" si="13"/>
        <v>3593.5434700000005</v>
      </c>
      <c r="Y67" s="60">
        <f t="shared" si="14"/>
        <v>0</v>
      </c>
      <c r="Z67" s="60">
        <f t="shared" si="15"/>
        <v>0</v>
      </c>
    </row>
    <row r="68" spans="1:26" s="12" customFormat="1" ht="48" customHeight="1" x14ac:dyDescent="0.25">
      <c r="A68" s="70" t="s">
        <v>152</v>
      </c>
      <c r="B68" s="11" t="s">
        <v>151</v>
      </c>
      <c r="C68" s="42">
        <v>10404.91489</v>
      </c>
      <c r="D68" s="42">
        <v>10372.145490000001</v>
      </c>
      <c r="E68" s="42">
        <v>10372.145490000001</v>
      </c>
      <c r="F68" s="42">
        <v>10404.91489</v>
      </c>
      <c r="G68" s="42">
        <v>10372.145490000001</v>
      </c>
      <c r="H68" s="42">
        <v>10372.145490000001</v>
      </c>
      <c r="I68" s="61">
        <f t="shared" si="76"/>
        <v>0</v>
      </c>
      <c r="J68" s="61">
        <f t="shared" si="77"/>
        <v>0</v>
      </c>
      <c r="K68" s="61">
        <f t="shared" si="78"/>
        <v>0</v>
      </c>
      <c r="L68" s="42">
        <v>10404.91489</v>
      </c>
      <c r="M68" s="42">
        <v>10372.145490000001</v>
      </c>
      <c r="N68" s="42">
        <v>10372.145490000001</v>
      </c>
      <c r="O68" s="61">
        <f t="shared" si="79"/>
        <v>0</v>
      </c>
      <c r="P68" s="61">
        <f t="shared" si="80"/>
        <v>0</v>
      </c>
      <c r="Q68" s="61">
        <f t="shared" si="81"/>
        <v>0</v>
      </c>
      <c r="R68" s="69">
        <v>13585.008110000001</v>
      </c>
      <c r="S68" s="69">
        <v>10372.145490000001</v>
      </c>
      <c r="T68" s="69">
        <v>10372.145490000001</v>
      </c>
      <c r="U68" s="61">
        <f t="shared" si="82"/>
        <v>3180.0932200000007</v>
      </c>
      <c r="V68" s="61">
        <f t="shared" si="83"/>
        <v>0</v>
      </c>
      <c r="W68" s="61">
        <f t="shared" si="84"/>
        <v>0</v>
      </c>
      <c r="X68" s="61">
        <f t="shared" si="13"/>
        <v>3180.0932200000007</v>
      </c>
      <c r="Y68" s="61">
        <f t="shared" si="14"/>
        <v>0</v>
      </c>
      <c r="Z68" s="61">
        <f t="shared" si="15"/>
        <v>0</v>
      </c>
    </row>
    <row r="69" spans="1:26" s="12" customFormat="1" ht="48" customHeight="1" x14ac:dyDescent="0.25">
      <c r="A69" s="70" t="s">
        <v>150</v>
      </c>
      <c r="B69" s="11" t="s">
        <v>149</v>
      </c>
      <c r="C69" s="42">
        <v>1539.8</v>
      </c>
      <c r="D69" s="42">
        <v>1539.8</v>
      </c>
      <c r="E69" s="42">
        <v>1539.8</v>
      </c>
      <c r="F69" s="42">
        <v>1539.8</v>
      </c>
      <c r="G69" s="42">
        <v>1539.8</v>
      </c>
      <c r="H69" s="42">
        <v>1539.8</v>
      </c>
      <c r="I69" s="61">
        <f t="shared" si="76"/>
        <v>0</v>
      </c>
      <c r="J69" s="61">
        <f t="shared" si="77"/>
        <v>0</v>
      </c>
      <c r="K69" s="61">
        <f t="shared" si="78"/>
        <v>0</v>
      </c>
      <c r="L69" s="42">
        <v>1539.8</v>
      </c>
      <c r="M69" s="42">
        <v>1539.8</v>
      </c>
      <c r="N69" s="42">
        <v>1539.8</v>
      </c>
      <c r="O69" s="61">
        <f t="shared" si="79"/>
        <v>0</v>
      </c>
      <c r="P69" s="61">
        <f t="shared" si="80"/>
        <v>0</v>
      </c>
      <c r="Q69" s="61">
        <f t="shared" si="81"/>
        <v>0</v>
      </c>
      <c r="R69" s="69">
        <v>1953.2502500000001</v>
      </c>
      <c r="S69" s="69">
        <v>1539.8</v>
      </c>
      <c r="T69" s="69">
        <v>1539.8</v>
      </c>
      <c r="U69" s="61">
        <f t="shared" si="82"/>
        <v>413.4502500000001</v>
      </c>
      <c r="V69" s="61">
        <f t="shared" si="83"/>
        <v>0</v>
      </c>
      <c r="W69" s="61">
        <f t="shared" si="84"/>
        <v>0</v>
      </c>
      <c r="X69" s="61">
        <f t="shared" si="13"/>
        <v>413.4502500000001</v>
      </c>
      <c r="Y69" s="61">
        <f t="shared" si="14"/>
        <v>0</v>
      </c>
      <c r="Z69" s="61">
        <f t="shared" si="15"/>
        <v>0</v>
      </c>
    </row>
    <row r="70" spans="1:26" s="6" customFormat="1" ht="29.25" customHeight="1" x14ac:dyDescent="0.25">
      <c r="A70" s="4" t="s">
        <v>148</v>
      </c>
      <c r="B70" s="7" t="s">
        <v>147</v>
      </c>
      <c r="C70" s="35">
        <f t="shared" ref="C70:T70" si="109">C71</f>
        <v>1720.13014</v>
      </c>
      <c r="D70" s="35">
        <f t="shared" si="109"/>
        <v>1720.13014</v>
      </c>
      <c r="E70" s="35">
        <f t="shared" si="109"/>
        <v>1720.13014</v>
      </c>
      <c r="F70" s="35">
        <f t="shared" si="109"/>
        <v>1720.13014</v>
      </c>
      <c r="G70" s="35">
        <f t="shared" si="109"/>
        <v>1720.13014</v>
      </c>
      <c r="H70" s="35">
        <f t="shared" si="109"/>
        <v>1720.13014</v>
      </c>
      <c r="I70" s="59">
        <f t="shared" ref="I70:I76" si="110">F70-C70</f>
        <v>0</v>
      </c>
      <c r="J70" s="59">
        <f t="shared" si="5"/>
        <v>0</v>
      </c>
      <c r="K70" s="59">
        <f t="shared" si="6"/>
        <v>0</v>
      </c>
      <c r="L70" s="35">
        <f t="shared" si="109"/>
        <v>1720.13014</v>
      </c>
      <c r="M70" s="35">
        <f t="shared" si="109"/>
        <v>1720.13014</v>
      </c>
      <c r="N70" s="35">
        <f t="shared" si="109"/>
        <v>1720.13014</v>
      </c>
      <c r="O70" s="59">
        <f t="shared" si="7"/>
        <v>0</v>
      </c>
      <c r="P70" s="59">
        <f t="shared" si="8"/>
        <v>0</v>
      </c>
      <c r="Q70" s="59">
        <f t="shared" si="9"/>
        <v>0</v>
      </c>
      <c r="R70" s="116">
        <f t="shared" si="109"/>
        <v>1720.13014</v>
      </c>
      <c r="S70" s="116">
        <f t="shared" si="109"/>
        <v>1720.13014</v>
      </c>
      <c r="T70" s="116">
        <f t="shared" si="109"/>
        <v>1720.13014</v>
      </c>
      <c r="U70" s="59">
        <f t="shared" ref="U70:W71" si="111">R70-L70</f>
        <v>0</v>
      </c>
      <c r="V70" s="59">
        <f t="shared" si="111"/>
        <v>0</v>
      </c>
      <c r="W70" s="59">
        <f t="shared" si="111"/>
        <v>0</v>
      </c>
      <c r="X70" s="59">
        <f t="shared" si="13"/>
        <v>0</v>
      </c>
      <c r="Y70" s="59">
        <f t="shared" si="14"/>
        <v>0</v>
      </c>
      <c r="Z70" s="59">
        <f t="shared" si="15"/>
        <v>0</v>
      </c>
    </row>
    <row r="71" spans="1:26" ht="29.25" customHeight="1" x14ac:dyDescent="0.25">
      <c r="A71" s="8" t="s">
        <v>146</v>
      </c>
      <c r="B71" s="9" t="s">
        <v>145</v>
      </c>
      <c r="C71" s="40">
        <f t="shared" ref="C71:E71" si="112">SUM(C72:C75)</f>
        <v>1720.13014</v>
      </c>
      <c r="D71" s="40">
        <f t="shared" si="112"/>
        <v>1720.13014</v>
      </c>
      <c r="E71" s="40">
        <f t="shared" si="112"/>
        <v>1720.13014</v>
      </c>
      <c r="F71" s="40">
        <f t="shared" ref="F71:H71" si="113">SUM(F72:F75)</f>
        <v>1720.13014</v>
      </c>
      <c r="G71" s="40">
        <f t="shared" si="113"/>
        <v>1720.13014</v>
      </c>
      <c r="H71" s="40">
        <f t="shared" si="113"/>
        <v>1720.13014</v>
      </c>
      <c r="I71" s="60">
        <f t="shared" si="110"/>
        <v>0</v>
      </c>
      <c r="J71" s="60">
        <f t="shared" si="5"/>
        <v>0</v>
      </c>
      <c r="K71" s="60">
        <f t="shared" si="6"/>
        <v>0</v>
      </c>
      <c r="L71" s="40">
        <f t="shared" ref="L71:N71" si="114">SUM(L72:L75)</f>
        <v>1720.13014</v>
      </c>
      <c r="M71" s="40">
        <f t="shared" si="114"/>
        <v>1720.13014</v>
      </c>
      <c r="N71" s="40">
        <f t="shared" si="114"/>
        <v>1720.13014</v>
      </c>
      <c r="O71" s="60">
        <f t="shared" si="7"/>
        <v>0</v>
      </c>
      <c r="P71" s="60">
        <f t="shared" si="8"/>
        <v>0</v>
      </c>
      <c r="Q71" s="60">
        <f t="shared" si="9"/>
        <v>0</v>
      </c>
      <c r="R71" s="117">
        <f t="shared" ref="R71:T71" si="115">SUM(R72:R75)</f>
        <v>1720.13014</v>
      </c>
      <c r="S71" s="117">
        <f t="shared" si="115"/>
        <v>1720.13014</v>
      </c>
      <c r="T71" s="117">
        <f t="shared" si="115"/>
        <v>1720.13014</v>
      </c>
      <c r="U71" s="60">
        <f t="shared" si="111"/>
        <v>0</v>
      </c>
      <c r="V71" s="60">
        <f t="shared" si="111"/>
        <v>0</v>
      </c>
      <c r="W71" s="60">
        <f t="shared" si="111"/>
        <v>0</v>
      </c>
      <c r="X71" s="60">
        <f t="shared" si="13"/>
        <v>0</v>
      </c>
      <c r="Y71" s="60">
        <f t="shared" si="14"/>
        <v>0</v>
      </c>
      <c r="Z71" s="60">
        <f t="shared" si="15"/>
        <v>0</v>
      </c>
    </row>
    <row r="72" spans="1:26" s="12" customFormat="1" ht="32.25" hidden="1" customHeight="1" x14ac:dyDescent="0.25">
      <c r="A72" s="10" t="s">
        <v>144</v>
      </c>
      <c r="B72" s="11" t="s">
        <v>143</v>
      </c>
      <c r="C72" s="81">
        <v>519.77306999999996</v>
      </c>
      <c r="D72" s="81">
        <v>519.77306999999996</v>
      </c>
      <c r="E72" s="81">
        <v>519.77306999999996</v>
      </c>
      <c r="F72" s="88">
        <v>519.77306999999996</v>
      </c>
      <c r="G72" s="88">
        <v>519.77306999999996</v>
      </c>
      <c r="H72" s="88">
        <v>519.77306999999996</v>
      </c>
      <c r="I72" s="61">
        <f t="shared" si="110"/>
        <v>0</v>
      </c>
      <c r="J72" s="61">
        <f t="shared" si="5"/>
        <v>0</v>
      </c>
      <c r="K72" s="61">
        <f t="shared" si="6"/>
        <v>0</v>
      </c>
      <c r="L72" s="88">
        <v>519.77306999999996</v>
      </c>
      <c r="M72" s="88">
        <v>519.77306999999996</v>
      </c>
      <c r="N72" s="88">
        <v>519.77306999999996</v>
      </c>
      <c r="O72" s="61">
        <f t="shared" si="7"/>
        <v>0</v>
      </c>
      <c r="P72" s="61">
        <f t="shared" si="8"/>
        <v>0</v>
      </c>
      <c r="Q72" s="61">
        <f t="shared" si="9"/>
        <v>0</v>
      </c>
      <c r="R72" s="118">
        <v>519.77306999999996</v>
      </c>
      <c r="S72" s="118">
        <v>519.77306999999996</v>
      </c>
      <c r="T72" s="118">
        <v>519.77306999999996</v>
      </c>
      <c r="U72" s="61">
        <f t="shared" ref="U72:U76" si="116">R72-L72</f>
        <v>0</v>
      </c>
      <c r="V72" s="61">
        <f t="shared" ref="V72:V76" si="117">S72-M72</f>
        <v>0</v>
      </c>
      <c r="W72" s="61">
        <f t="shared" ref="W72:W76" si="118">T72-N72</f>
        <v>0</v>
      </c>
      <c r="X72" s="61">
        <f t="shared" si="13"/>
        <v>0</v>
      </c>
      <c r="Y72" s="61">
        <f t="shared" si="14"/>
        <v>0</v>
      </c>
      <c r="Z72" s="61">
        <f t="shared" si="15"/>
        <v>0</v>
      </c>
    </row>
    <row r="73" spans="1:26" s="12" customFormat="1" ht="32.25" hidden="1" customHeight="1" x14ac:dyDescent="0.25">
      <c r="A73" s="10" t="s">
        <v>142</v>
      </c>
      <c r="B73" s="11" t="s">
        <v>141</v>
      </c>
      <c r="C73" s="81">
        <v>1193.25666</v>
      </c>
      <c r="D73" s="81">
        <v>1193.25666</v>
      </c>
      <c r="E73" s="81">
        <v>1193.25666</v>
      </c>
      <c r="F73" s="88">
        <v>1193.25666</v>
      </c>
      <c r="G73" s="88">
        <v>1193.25666</v>
      </c>
      <c r="H73" s="88">
        <v>1193.25666</v>
      </c>
      <c r="I73" s="61">
        <f t="shared" si="110"/>
        <v>0</v>
      </c>
      <c r="J73" s="61">
        <f t="shared" si="5"/>
        <v>0</v>
      </c>
      <c r="K73" s="61">
        <f t="shared" si="6"/>
        <v>0</v>
      </c>
      <c r="L73" s="88">
        <v>1193.25666</v>
      </c>
      <c r="M73" s="88">
        <v>1193.25666</v>
      </c>
      <c r="N73" s="88">
        <v>1193.25666</v>
      </c>
      <c r="O73" s="61">
        <f t="shared" si="7"/>
        <v>0</v>
      </c>
      <c r="P73" s="61">
        <f t="shared" si="8"/>
        <v>0</v>
      </c>
      <c r="Q73" s="61">
        <f t="shared" si="9"/>
        <v>0</v>
      </c>
      <c r="R73" s="118">
        <v>1193.25666</v>
      </c>
      <c r="S73" s="118">
        <v>1193.25666</v>
      </c>
      <c r="T73" s="118">
        <v>1193.25666</v>
      </c>
      <c r="U73" s="61">
        <f t="shared" si="116"/>
        <v>0</v>
      </c>
      <c r="V73" s="61">
        <f t="shared" si="117"/>
        <v>0</v>
      </c>
      <c r="W73" s="61">
        <f t="shared" si="118"/>
        <v>0</v>
      </c>
      <c r="X73" s="61">
        <f t="shared" si="13"/>
        <v>0</v>
      </c>
      <c r="Y73" s="61">
        <f t="shared" si="14"/>
        <v>0</v>
      </c>
      <c r="Z73" s="61">
        <f t="shared" si="15"/>
        <v>0</v>
      </c>
    </row>
    <row r="74" spans="1:26" s="12" customFormat="1" ht="32.25" hidden="1" customHeight="1" x14ac:dyDescent="0.25">
      <c r="A74" s="10" t="s">
        <v>140</v>
      </c>
      <c r="B74" s="11" t="s">
        <v>139</v>
      </c>
      <c r="C74" s="81">
        <v>7.1004100000000001</v>
      </c>
      <c r="D74" s="81">
        <v>7.1004100000000001</v>
      </c>
      <c r="E74" s="81">
        <v>7.1004100000000001</v>
      </c>
      <c r="F74" s="88">
        <v>7.1004100000000001</v>
      </c>
      <c r="G74" s="88">
        <v>7.1004100000000001</v>
      </c>
      <c r="H74" s="88">
        <v>7.1004100000000001</v>
      </c>
      <c r="I74" s="61">
        <f t="shared" si="110"/>
        <v>0</v>
      </c>
      <c r="J74" s="61">
        <f t="shared" si="5"/>
        <v>0</v>
      </c>
      <c r="K74" s="61">
        <f t="shared" si="6"/>
        <v>0</v>
      </c>
      <c r="L74" s="88">
        <v>7.1004100000000001</v>
      </c>
      <c r="M74" s="88">
        <v>7.1004100000000001</v>
      </c>
      <c r="N74" s="88">
        <v>7.1004100000000001</v>
      </c>
      <c r="O74" s="61">
        <f t="shared" si="7"/>
        <v>0</v>
      </c>
      <c r="P74" s="61">
        <f t="shared" si="8"/>
        <v>0</v>
      </c>
      <c r="Q74" s="61">
        <f t="shared" si="9"/>
        <v>0</v>
      </c>
      <c r="R74" s="118">
        <v>7.1004100000000001</v>
      </c>
      <c r="S74" s="118">
        <v>7.1004100000000001</v>
      </c>
      <c r="T74" s="118">
        <v>7.1004100000000001</v>
      </c>
      <c r="U74" s="61">
        <f t="shared" si="116"/>
        <v>0</v>
      </c>
      <c r="V74" s="61">
        <f t="shared" si="117"/>
        <v>0</v>
      </c>
      <c r="W74" s="61">
        <f t="shared" si="118"/>
        <v>0</v>
      </c>
      <c r="X74" s="61">
        <f t="shared" si="13"/>
        <v>0</v>
      </c>
      <c r="Y74" s="61">
        <f t="shared" si="14"/>
        <v>0</v>
      </c>
      <c r="Z74" s="61">
        <f t="shared" si="15"/>
        <v>0</v>
      </c>
    </row>
    <row r="75" spans="1:26" s="12" customFormat="1" ht="24" hidden="1" customHeight="1" x14ac:dyDescent="0.25">
      <c r="A75" s="10" t="s">
        <v>138</v>
      </c>
      <c r="B75" s="11" t="s">
        <v>137</v>
      </c>
      <c r="C75" s="42"/>
      <c r="D75" s="42"/>
      <c r="E75" s="42"/>
      <c r="F75" s="42"/>
      <c r="G75" s="42"/>
      <c r="H75" s="42"/>
      <c r="I75" s="61">
        <f t="shared" si="110"/>
        <v>0</v>
      </c>
      <c r="J75" s="61">
        <f t="shared" si="5"/>
        <v>0</v>
      </c>
      <c r="K75" s="61">
        <f t="shared" si="6"/>
        <v>0</v>
      </c>
      <c r="L75" s="42"/>
      <c r="M75" s="42"/>
      <c r="N75" s="42"/>
      <c r="O75" s="61">
        <f t="shared" si="7"/>
        <v>0</v>
      </c>
      <c r="P75" s="61">
        <f t="shared" si="8"/>
        <v>0</v>
      </c>
      <c r="Q75" s="61">
        <f t="shared" si="9"/>
        <v>0</v>
      </c>
      <c r="R75" s="69"/>
      <c r="S75" s="69"/>
      <c r="T75" s="69"/>
      <c r="U75" s="61">
        <f t="shared" si="116"/>
        <v>0</v>
      </c>
      <c r="V75" s="61">
        <f t="shared" si="117"/>
        <v>0</v>
      </c>
      <c r="W75" s="61">
        <f t="shared" si="118"/>
        <v>0</v>
      </c>
      <c r="X75" s="61">
        <f t="shared" si="13"/>
        <v>0</v>
      </c>
      <c r="Y75" s="61">
        <f t="shared" si="14"/>
        <v>0</v>
      </c>
      <c r="Z75" s="61">
        <f t="shared" si="15"/>
        <v>0</v>
      </c>
    </row>
    <row r="76" spans="1:26" s="12" customFormat="1" ht="52.5" hidden="1" customHeight="1" x14ac:dyDescent="0.25">
      <c r="A76" s="10" t="s">
        <v>255</v>
      </c>
      <c r="B76" s="11" t="s">
        <v>254</v>
      </c>
      <c r="C76" s="42"/>
      <c r="D76" s="42"/>
      <c r="E76" s="42"/>
      <c r="F76" s="42"/>
      <c r="G76" s="42"/>
      <c r="H76" s="42"/>
      <c r="I76" s="61">
        <f t="shared" si="110"/>
        <v>0</v>
      </c>
      <c r="J76" s="61">
        <f t="shared" si="5"/>
        <v>0</v>
      </c>
      <c r="K76" s="61">
        <f t="shared" si="6"/>
        <v>0</v>
      </c>
      <c r="L76" s="42"/>
      <c r="M76" s="42"/>
      <c r="N76" s="42"/>
      <c r="O76" s="61">
        <f t="shared" si="7"/>
        <v>0</v>
      </c>
      <c r="P76" s="61">
        <f t="shared" si="8"/>
        <v>0</v>
      </c>
      <c r="Q76" s="61">
        <f t="shared" si="9"/>
        <v>0</v>
      </c>
      <c r="R76" s="69"/>
      <c r="S76" s="69"/>
      <c r="T76" s="69"/>
      <c r="U76" s="61">
        <f t="shared" si="116"/>
        <v>0</v>
      </c>
      <c r="V76" s="61">
        <f t="shared" si="117"/>
        <v>0</v>
      </c>
      <c r="W76" s="61">
        <f t="shared" si="118"/>
        <v>0</v>
      </c>
      <c r="X76" s="61">
        <f t="shared" si="13"/>
        <v>0</v>
      </c>
      <c r="Y76" s="61">
        <f t="shared" si="14"/>
        <v>0</v>
      </c>
      <c r="Z76" s="61">
        <f t="shared" si="15"/>
        <v>0</v>
      </c>
    </row>
    <row r="77" spans="1:26" s="6" customFormat="1" ht="33.75" customHeight="1" x14ac:dyDescent="0.25">
      <c r="A77" s="4" t="s">
        <v>136</v>
      </c>
      <c r="B77" s="7" t="s">
        <v>135</v>
      </c>
      <c r="C77" s="35">
        <f t="shared" ref="C77:E77" si="119">C78+C79+C87+C91</f>
        <v>163730.5</v>
      </c>
      <c r="D77" s="35">
        <f t="shared" si="119"/>
        <v>164048.5</v>
      </c>
      <c r="E77" s="35">
        <f t="shared" si="119"/>
        <v>164379.09999999998</v>
      </c>
      <c r="F77" s="35">
        <f t="shared" ref="F77:H77" si="120">F78+F79+F87+F91</f>
        <v>360021.95763000002</v>
      </c>
      <c r="G77" s="35">
        <f t="shared" si="120"/>
        <v>164048.5</v>
      </c>
      <c r="H77" s="35">
        <f t="shared" si="120"/>
        <v>164379.09999999998</v>
      </c>
      <c r="I77" s="59">
        <f t="shared" ref="I77:I78" si="121">F77-C77</f>
        <v>196291.45763000002</v>
      </c>
      <c r="J77" s="59">
        <f t="shared" si="5"/>
        <v>0</v>
      </c>
      <c r="K77" s="59">
        <f t="shared" si="6"/>
        <v>0</v>
      </c>
      <c r="L77" s="35">
        <f t="shared" ref="L77:N77" si="122">L78+L79+L87+L91</f>
        <v>360021.95763000002</v>
      </c>
      <c r="M77" s="35">
        <f t="shared" si="122"/>
        <v>164048.5</v>
      </c>
      <c r="N77" s="35">
        <f t="shared" si="122"/>
        <v>164379.09999999998</v>
      </c>
      <c r="O77" s="59">
        <f t="shared" si="7"/>
        <v>0</v>
      </c>
      <c r="P77" s="59">
        <f t="shared" si="8"/>
        <v>0</v>
      </c>
      <c r="Q77" s="59">
        <f t="shared" si="9"/>
        <v>0</v>
      </c>
      <c r="R77" s="116">
        <f t="shared" ref="R77:T77" si="123">R78+R79+R87+R91</f>
        <v>380310.06805</v>
      </c>
      <c r="S77" s="116">
        <f t="shared" si="123"/>
        <v>164048.5</v>
      </c>
      <c r="T77" s="116">
        <f t="shared" si="123"/>
        <v>164379.09999999998</v>
      </c>
      <c r="U77" s="59">
        <f t="shared" ref="U77:W79" si="124">R77-L77</f>
        <v>20288.110419999983</v>
      </c>
      <c r="V77" s="59">
        <f t="shared" si="124"/>
        <v>0</v>
      </c>
      <c r="W77" s="59">
        <f t="shared" si="124"/>
        <v>0</v>
      </c>
      <c r="X77" s="59">
        <f t="shared" si="13"/>
        <v>216579.56805</v>
      </c>
      <c r="Y77" s="59">
        <f t="shared" si="14"/>
        <v>0</v>
      </c>
      <c r="Z77" s="59">
        <f t="shared" si="15"/>
        <v>0</v>
      </c>
    </row>
    <row r="78" spans="1:26" ht="52.5" hidden="1" customHeight="1" x14ac:dyDescent="0.25">
      <c r="A78" s="8" t="s">
        <v>134</v>
      </c>
      <c r="B78" s="9" t="s">
        <v>133</v>
      </c>
      <c r="C78" s="40"/>
      <c r="D78" s="40"/>
      <c r="E78" s="40"/>
      <c r="F78" s="40"/>
      <c r="G78" s="40"/>
      <c r="H78" s="40"/>
      <c r="I78" s="60">
        <f t="shared" si="121"/>
        <v>0</v>
      </c>
      <c r="J78" s="60">
        <f t="shared" ref="J78" si="125">G78-D78</f>
        <v>0</v>
      </c>
      <c r="K78" s="60">
        <f t="shared" ref="K78" si="126">H78-E78</f>
        <v>0</v>
      </c>
      <c r="L78" s="40"/>
      <c r="M78" s="40"/>
      <c r="N78" s="40"/>
      <c r="O78" s="60">
        <f t="shared" si="7"/>
        <v>0</v>
      </c>
      <c r="P78" s="60">
        <f t="shared" si="8"/>
        <v>0</v>
      </c>
      <c r="Q78" s="60">
        <f t="shared" si="9"/>
        <v>0</v>
      </c>
      <c r="R78" s="117"/>
      <c r="S78" s="117"/>
      <c r="T78" s="117"/>
      <c r="U78" s="60">
        <f t="shared" si="124"/>
        <v>0</v>
      </c>
      <c r="V78" s="60">
        <f t="shared" si="124"/>
        <v>0</v>
      </c>
      <c r="W78" s="60">
        <f t="shared" si="124"/>
        <v>0</v>
      </c>
      <c r="X78" s="60">
        <f t="shared" ref="X78:X149" si="127">R78-C78</f>
        <v>0</v>
      </c>
      <c r="Y78" s="60">
        <f t="shared" ref="Y78:Y149" si="128">S78-D78</f>
        <v>0</v>
      </c>
      <c r="Z78" s="60">
        <f t="shared" ref="Z78:Z149" si="129">T78-E78</f>
        <v>0</v>
      </c>
    </row>
    <row r="79" spans="1:26" ht="36" customHeight="1" x14ac:dyDescent="0.25">
      <c r="A79" s="8" t="s">
        <v>131</v>
      </c>
      <c r="B79" s="9" t="s">
        <v>132</v>
      </c>
      <c r="C79" s="40">
        <f t="shared" ref="C79:E79" si="130">SUM(C80:C86)</f>
        <v>5788.7</v>
      </c>
      <c r="D79" s="40">
        <f t="shared" si="130"/>
        <v>5940.3</v>
      </c>
      <c r="E79" s="40">
        <f t="shared" si="130"/>
        <v>6097.9</v>
      </c>
      <c r="F79" s="40">
        <f t="shared" ref="F79:H79" si="131">SUM(F80:F86)</f>
        <v>5788.7</v>
      </c>
      <c r="G79" s="40">
        <f t="shared" si="131"/>
        <v>5940.3</v>
      </c>
      <c r="H79" s="40">
        <f t="shared" si="131"/>
        <v>6097.9</v>
      </c>
      <c r="I79" s="60">
        <f t="shared" ref="I79" si="132">F79-C79</f>
        <v>0</v>
      </c>
      <c r="J79" s="60">
        <f t="shared" si="5"/>
        <v>0</v>
      </c>
      <c r="K79" s="60">
        <f t="shared" si="6"/>
        <v>0</v>
      </c>
      <c r="L79" s="40">
        <f t="shared" ref="L79:N79" si="133">SUM(L80:L86)</f>
        <v>5788.7</v>
      </c>
      <c r="M79" s="40">
        <f t="shared" si="133"/>
        <v>5940.3</v>
      </c>
      <c r="N79" s="40">
        <f t="shared" si="133"/>
        <v>6097.9</v>
      </c>
      <c r="O79" s="60">
        <f t="shared" si="7"/>
        <v>0</v>
      </c>
      <c r="P79" s="60">
        <f t="shared" si="8"/>
        <v>0</v>
      </c>
      <c r="Q79" s="60">
        <f t="shared" si="9"/>
        <v>0</v>
      </c>
      <c r="R79" s="117">
        <f>SUM(R80:R86)</f>
        <v>8709.8419900000008</v>
      </c>
      <c r="S79" s="117">
        <f t="shared" ref="S79:T79" si="134">SUM(S80:S86)</f>
        <v>5940.3</v>
      </c>
      <c r="T79" s="117">
        <f t="shared" si="134"/>
        <v>6097.9</v>
      </c>
      <c r="U79" s="60">
        <f t="shared" si="124"/>
        <v>2921.141990000001</v>
      </c>
      <c r="V79" s="60">
        <f t="shared" si="124"/>
        <v>0</v>
      </c>
      <c r="W79" s="60">
        <f t="shared" si="124"/>
        <v>0</v>
      </c>
      <c r="X79" s="60">
        <f t="shared" si="127"/>
        <v>2921.141990000001</v>
      </c>
      <c r="Y79" s="60">
        <f t="shared" si="128"/>
        <v>0</v>
      </c>
      <c r="Z79" s="60">
        <f t="shared" si="129"/>
        <v>0</v>
      </c>
    </row>
    <row r="80" spans="1:26" s="12" customFormat="1" ht="39" hidden="1" customHeight="1" x14ac:dyDescent="0.25">
      <c r="A80" s="10" t="s">
        <v>320</v>
      </c>
      <c r="B80" s="11" t="s">
        <v>321</v>
      </c>
      <c r="C80" s="42">
        <v>3788.7</v>
      </c>
      <c r="D80" s="42">
        <v>3940.3</v>
      </c>
      <c r="E80" s="42">
        <v>4097.8999999999996</v>
      </c>
      <c r="F80" s="42">
        <v>3788.7</v>
      </c>
      <c r="G80" s="42">
        <v>3940.3</v>
      </c>
      <c r="H80" s="42">
        <v>4097.8999999999996</v>
      </c>
      <c r="I80" s="61">
        <f t="shared" ref="I80:I86" si="135">F80-C80</f>
        <v>0</v>
      </c>
      <c r="J80" s="61">
        <f t="shared" ref="J80:J86" si="136">G80-D80</f>
        <v>0</v>
      </c>
      <c r="K80" s="61">
        <f t="shared" ref="K80:K86" si="137">H80-E80</f>
        <v>0</v>
      </c>
      <c r="L80" s="42">
        <v>3788.7</v>
      </c>
      <c r="M80" s="42">
        <v>3940.3</v>
      </c>
      <c r="N80" s="42">
        <v>4097.8999999999996</v>
      </c>
      <c r="O80" s="61">
        <f t="shared" si="7"/>
        <v>0</v>
      </c>
      <c r="P80" s="61">
        <f t="shared" si="8"/>
        <v>0</v>
      </c>
      <c r="Q80" s="61">
        <f t="shared" si="9"/>
        <v>0</v>
      </c>
      <c r="R80" s="69">
        <v>0</v>
      </c>
      <c r="S80" s="69">
        <v>3940.3</v>
      </c>
      <c r="T80" s="69">
        <v>4097.8999999999996</v>
      </c>
      <c r="U80" s="61">
        <f t="shared" ref="U80:U86" si="138">R80-L80</f>
        <v>-3788.7</v>
      </c>
      <c r="V80" s="61">
        <f t="shared" ref="V80:V86" si="139">S80-M80</f>
        <v>0</v>
      </c>
      <c r="W80" s="61">
        <f t="shared" ref="W80:W86" si="140">T80-N80</f>
        <v>0</v>
      </c>
      <c r="X80" s="61">
        <f t="shared" si="127"/>
        <v>-3788.7</v>
      </c>
      <c r="Y80" s="61">
        <f t="shared" si="128"/>
        <v>0</v>
      </c>
      <c r="Z80" s="61">
        <f t="shared" si="129"/>
        <v>0</v>
      </c>
    </row>
    <row r="81" spans="1:26" s="12" customFormat="1" ht="63.75" hidden="1" customHeight="1" x14ac:dyDescent="0.25">
      <c r="A81" s="10" t="s">
        <v>322</v>
      </c>
      <c r="B81" s="11" t="s">
        <v>319</v>
      </c>
      <c r="C81" s="42">
        <v>2000</v>
      </c>
      <c r="D81" s="42">
        <v>2000</v>
      </c>
      <c r="E81" s="42">
        <v>2000</v>
      </c>
      <c r="F81" s="42">
        <v>2000</v>
      </c>
      <c r="G81" s="42">
        <v>2000</v>
      </c>
      <c r="H81" s="42">
        <v>2000</v>
      </c>
      <c r="I81" s="61">
        <f t="shared" si="135"/>
        <v>0</v>
      </c>
      <c r="J81" s="61">
        <f t="shared" si="136"/>
        <v>0</v>
      </c>
      <c r="K81" s="61">
        <f t="shared" si="137"/>
        <v>0</v>
      </c>
      <c r="L81" s="42">
        <v>2000</v>
      </c>
      <c r="M81" s="42">
        <v>2000</v>
      </c>
      <c r="N81" s="42">
        <v>2000</v>
      </c>
      <c r="O81" s="61">
        <f t="shared" ref="O81:O82" si="141">L81-F81</f>
        <v>0</v>
      </c>
      <c r="P81" s="61">
        <f t="shared" ref="P81:P82" si="142">M81-G81</f>
        <v>0</v>
      </c>
      <c r="Q81" s="61">
        <f t="shared" ref="Q81:Q82" si="143">N81-H81</f>
        <v>0</v>
      </c>
      <c r="R81" s="69">
        <v>2559.6170499999998</v>
      </c>
      <c r="S81" s="69">
        <v>2000</v>
      </c>
      <c r="T81" s="69">
        <v>2000</v>
      </c>
      <c r="U81" s="61">
        <f t="shared" si="138"/>
        <v>559.61704999999984</v>
      </c>
      <c r="V81" s="61">
        <f t="shared" si="139"/>
        <v>0</v>
      </c>
      <c r="W81" s="61">
        <f t="shared" si="140"/>
        <v>0</v>
      </c>
      <c r="X81" s="61">
        <f t="shared" si="127"/>
        <v>559.61704999999984</v>
      </c>
      <c r="Y81" s="61">
        <f t="shared" si="128"/>
        <v>0</v>
      </c>
      <c r="Z81" s="61">
        <f t="shared" si="129"/>
        <v>0</v>
      </c>
    </row>
    <row r="82" spans="1:26" s="12" customFormat="1" ht="33" hidden="1" customHeight="1" x14ac:dyDescent="0.25">
      <c r="A82" s="10" t="s">
        <v>323</v>
      </c>
      <c r="B82" s="11" t="s">
        <v>324</v>
      </c>
      <c r="C82" s="42"/>
      <c r="D82" s="42"/>
      <c r="E82" s="42"/>
      <c r="F82" s="42"/>
      <c r="G82" s="42"/>
      <c r="H82" s="42"/>
      <c r="I82" s="61">
        <f t="shared" si="135"/>
        <v>0</v>
      </c>
      <c r="J82" s="61">
        <f t="shared" si="136"/>
        <v>0</v>
      </c>
      <c r="K82" s="61">
        <f t="shared" si="137"/>
        <v>0</v>
      </c>
      <c r="L82" s="42"/>
      <c r="M82" s="42"/>
      <c r="N82" s="42"/>
      <c r="O82" s="61">
        <f t="shared" si="141"/>
        <v>0</v>
      </c>
      <c r="P82" s="61">
        <f t="shared" si="142"/>
        <v>0</v>
      </c>
      <c r="Q82" s="61">
        <f t="shared" si="143"/>
        <v>0</v>
      </c>
      <c r="R82" s="69">
        <v>593.16867999999999</v>
      </c>
      <c r="S82" s="69"/>
      <c r="T82" s="69"/>
      <c r="U82" s="61">
        <f t="shared" si="138"/>
        <v>593.16867999999999</v>
      </c>
      <c r="V82" s="61">
        <f t="shared" si="139"/>
        <v>0</v>
      </c>
      <c r="W82" s="61">
        <f t="shared" si="140"/>
        <v>0</v>
      </c>
      <c r="X82" s="61">
        <f t="shared" si="127"/>
        <v>593.16867999999999</v>
      </c>
      <c r="Y82" s="61">
        <f t="shared" si="128"/>
        <v>0</v>
      </c>
      <c r="Z82" s="61">
        <f t="shared" si="129"/>
        <v>0</v>
      </c>
    </row>
    <row r="83" spans="1:26" s="12" customFormat="1" ht="33" hidden="1" customHeight="1" x14ac:dyDescent="0.25">
      <c r="A83" s="10" t="s">
        <v>399</v>
      </c>
      <c r="B83" s="11" t="s">
        <v>132</v>
      </c>
      <c r="C83" s="42"/>
      <c r="D83" s="42"/>
      <c r="E83" s="42"/>
      <c r="F83" s="42"/>
      <c r="G83" s="42"/>
      <c r="H83" s="42"/>
      <c r="I83" s="61"/>
      <c r="J83" s="61"/>
      <c r="K83" s="61"/>
      <c r="L83" s="42"/>
      <c r="M83" s="42"/>
      <c r="N83" s="42"/>
      <c r="O83" s="61">
        <f t="shared" ref="O83:O85" si="144">L83-F83</f>
        <v>0</v>
      </c>
      <c r="P83" s="61">
        <f t="shared" ref="P83:P85" si="145">M83-G83</f>
        <v>0</v>
      </c>
      <c r="Q83" s="61">
        <f t="shared" ref="Q83:Q85" si="146">N83-H83</f>
        <v>0</v>
      </c>
      <c r="R83" s="69">
        <v>5318.9726199999996</v>
      </c>
      <c r="S83" s="69"/>
      <c r="T83" s="69"/>
      <c r="U83" s="61">
        <f t="shared" ref="U83:U85" si="147">R83-L83</f>
        <v>5318.9726199999996</v>
      </c>
      <c r="V83" s="61">
        <f t="shared" ref="V83:V85" si="148">S83-M83</f>
        <v>0</v>
      </c>
      <c r="W83" s="61">
        <f t="shared" ref="W83:W85" si="149">T83-N83</f>
        <v>0</v>
      </c>
      <c r="X83" s="61"/>
      <c r="Y83" s="61"/>
      <c r="Z83" s="61"/>
    </row>
    <row r="84" spans="1:26" s="12" customFormat="1" ht="33" hidden="1" customHeight="1" x14ac:dyDescent="0.25">
      <c r="A84" s="10" t="s">
        <v>400</v>
      </c>
      <c r="B84" s="11" t="s">
        <v>132</v>
      </c>
      <c r="C84" s="42"/>
      <c r="D84" s="42"/>
      <c r="E84" s="42"/>
      <c r="F84" s="42"/>
      <c r="G84" s="42"/>
      <c r="H84" s="42"/>
      <c r="I84" s="61"/>
      <c r="J84" s="61"/>
      <c r="K84" s="61"/>
      <c r="L84" s="42"/>
      <c r="M84" s="42"/>
      <c r="N84" s="42"/>
      <c r="O84" s="61">
        <f t="shared" si="144"/>
        <v>0</v>
      </c>
      <c r="P84" s="61">
        <f t="shared" si="145"/>
        <v>0</v>
      </c>
      <c r="Q84" s="61">
        <f t="shared" si="146"/>
        <v>0</v>
      </c>
      <c r="R84" s="69">
        <v>232.46350000000001</v>
      </c>
      <c r="S84" s="69"/>
      <c r="T84" s="69"/>
      <c r="U84" s="61">
        <f t="shared" si="147"/>
        <v>232.46350000000001</v>
      </c>
      <c r="V84" s="61">
        <f t="shared" si="148"/>
        <v>0</v>
      </c>
      <c r="W84" s="61">
        <f t="shared" si="149"/>
        <v>0</v>
      </c>
      <c r="X84" s="61"/>
      <c r="Y84" s="61"/>
      <c r="Z84" s="61"/>
    </row>
    <row r="85" spans="1:26" s="12" customFormat="1" ht="33" hidden="1" customHeight="1" x14ac:dyDescent="0.25">
      <c r="A85" s="10" t="s">
        <v>401</v>
      </c>
      <c r="B85" s="11" t="s">
        <v>132</v>
      </c>
      <c r="C85" s="42"/>
      <c r="D85" s="42"/>
      <c r="E85" s="42"/>
      <c r="F85" s="42"/>
      <c r="G85" s="42"/>
      <c r="H85" s="42"/>
      <c r="I85" s="61"/>
      <c r="J85" s="61"/>
      <c r="K85" s="61"/>
      <c r="L85" s="42"/>
      <c r="M85" s="42"/>
      <c r="N85" s="42"/>
      <c r="O85" s="61">
        <f t="shared" si="144"/>
        <v>0</v>
      </c>
      <c r="P85" s="61">
        <f t="shared" si="145"/>
        <v>0</v>
      </c>
      <c r="Q85" s="61">
        <f t="shared" si="146"/>
        <v>0</v>
      </c>
      <c r="R85" s="69">
        <v>5.6201400000000001</v>
      </c>
      <c r="S85" s="69"/>
      <c r="T85" s="69"/>
      <c r="U85" s="61">
        <f t="shared" si="147"/>
        <v>5.6201400000000001</v>
      </c>
      <c r="V85" s="61">
        <f t="shared" si="148"/>
        <v>0</v>
      </c>
      <c r="W85" s="61">
        <f t="shared" si="149"/>
        <v>0</v>
      </c>
      <c r="X85" s="61"/>
      <c r="Y85" s="61"/>
      <c r="Z85" s="61"/>
    </row>
    <row r="86" spans="1:26" s="12" customFormat="1" ht="53.25" hidden="1" customHeight="1" x14ac:dyDescent="0.25">
      <c r="A86" s="10" t="s">
        <v>131</v>
      </c>
      <c r="B86" s="11" t="s">
        <v>326</v>
      </c>
      <c r="C86" s="42"/>
      <c r="D86" s="42"/>
      <c r="E86" s="42"/>
      <c r="F86" s="42"/>
      <c r="G86" s="42"/>
      <c r="H86" s="42"/>
      <c r="I86" s="61">
        <f t="shared" si="135"/>
        <v>0</v>
      </c>
      <c r="J86" s="61">
        <f t="shared" si="136"/>
        <v>0</v>
      </c>
      <c r="K86" s="61">
        <f t="shared" si="137"/>
        <v>0</v>
      </c>
      <c r="L86" s="42"/>
      <c r="M86" s="42"/>
      <c r="N86" s="42"/>
      <c r="O86" s="61">
        <f t="shared" si="7"/>
        <v>0</v>
      </c>
      <c r="P86" s="61">
        <f t="shared" si="8"/>
        <v>0</v>
      </c>
      <c r="Q86" s="61">
        <f t="shared" si="9"/>
        <v>0</v>
      </c>
      <c r="R86" s="69"/>
      <c r="S86" s="69"/>
      <c r="T86" s="69"/>
      <c r="U86" s="61">
        <f t="shared" si="138"/>
        <v>0</v>
      </c>
      <c r="V86" s="61">
        <f t="shared" si="139"/>
        <v>0</v>
      </c>
      <c r="W86" s="61">
        <f t="shared" si="140"/>
        <v>0</v>
      </c>
      <c r="X86" s="61">
        <f t="shared" si="127"/>
        <v>0</v>
      </c>
      <c r="Y86" s="61">
        <f t="shared" si="128"/>
        <v>0</v>
      </c>
      <c r="Z86" s="61">
        <f t="shared" si="129"/>
        <v>0</v>
      </c>
    </row>
    <row r="87" spans="1:26" ht="36" customHeight="1" x14ac:dyDescent="0.25">
      <c r="A87" s="8" t="s">
        <v>130</v>
      </c>
      <c r="B87" s="9" t="s">
        <v>129</v>
      </c>
      <c r="C87" s="40">
        <f t="shared" ref="C87:H87" si="150">SUM(C88:C90)</f>
        <v>4160</v>
      </c>
      <c r="D87" s="40">
        <f t="shared" si="150"/>
        <v>4326.3999999999996</v>
      </c>
      <c r="E87" s="40">
        <f t="shared" si="150"/>
        <v>4499.3999999999996</v>
      </c>
      <c r="F87" s="40">
        <f t="shared" si="150"/>
        <v>4160</v>
      </c>
      <c r="G87" s="40">
        <f t="shared" si="150"/>
        <v>4326.3999999999996</v>
      </c>
      <c r="H87" s="40">
        <f t="shared" si="150"/>
        <v>4499.3999999999996</v>
      </c>
      <c r="I87" s="60">
        <f t="shared" ref="I87:I162" si="151">F87-C87</f>
        <v>0</v>
      </c>
      <c r="J87" s="60">
        <f t="shared" si="5"/>
        <v>0</v>
      </c>
      <c r="K87" s="60">
        <f t="shared" si="6"/>
        <v>0</v>
      </c>
      <c r="L87" s="40">
        <f t="shared" ref="L87:N87" si="152">SUM(L88:L90)</f>
        <v>4160</v>
      </c>
      <c r="M87" s="40">
        <f t="shared" si="152"/>
        <v>4326.3999999999996</v>
      </c>
      <c r="N87" s="40">
        <f t="shared" si="152"/>
        <v>4499.3999999999996</v>
      </c>
      <c r="O87" s="60">
        <f t="shared" si="7"/>
        <v>0</v>
      </c>
      <c r="P87" s="60">
        <f t="shared" si="8"/>
        <v>0</v>
      </c>
      <c r="Q87" s="60">
        <f t="shared" si="9"/>
        <v>0</v>
      </c>
      <c r="R87" s="117">
        <f>SUM(R88:R90)</f>
        <v>4952.3560899999993</v>
      </c>
      <c r="S87" s="117">
        <f t="shared" ref="S87:T87" si="153">SUM(S88:S90)</f>
        <v>4326.3999999999996</v>
      </c>
      <c r="T87" s="117">
        <f t="shared" si="153"/>
        <v>4499.3999999999996</v>
      </c>
      <c r="U87" s="60">
        <f t="shared" ref="U87:U124" si="154">R87-L87</f>
        <v>792.35608999999931</v>
      </c>
      <c r="V87" s="60">
        <f t="shared" ref="V87:V124" si="155">S87-M87</f>
        <v>0</v>
      </c>
      <c r="W87" s="60">
        <f t="shared" ref="W87:W124" si="156">T87-N87</f>
        <v>0</v>
      </c>
      <c r="X87" s="60">
        <f t="shared" si="127"/>
        <v>792.35608999999931</v>
      </c>
      <c r="Y87" s="60">
        <f t="shared" si="128"/>
        <v>0</v>
      </c>
      <c r="Z87" s="60">
        <f t="shared" si="129"/>
        <v>0</v>
      </c>
    </row>
    <row r="88" spans="1:26" s="12" customFormat="1" ht="49.5" hidden="1" customHeight="1" x14ac:dyDescent="0.25">
      <c r="A88" s="10" t="s">
        <v>130</v>
      </c>
      <c r="B88" s="92" t="s">
        <v>129</v>
      </c>
      <c r="C88" s="42">
        <v>4160</v>
      </c>
      <c r="D88" s="42">
        <v>4326.3999999999996</v>
      </c>
      <c r="E88" s="42">
        <v>4499.3999999999996</v>
      </c>
      <c r="F88" s="42">
        <v>4160</v>
      </c>
      <c r="G88" s="42">
        <v>4326.3999999999996</v>
      </c>
      <c r="H88" s="42">
        <v>4499.3999999999996</v>
      </c>
      <c r="I88" s="61">
        <f t="shared" ref="I88:I90" si="157">F88-C88</f>
        <v>0</v>
      </c>
      <c r="J88" s="61">
        <f t="shared" ref="J88:J90" si="158">G88-D88</f>
        <v>0</v>
      </c>
      <c r="K88" s="61">
        <f t="shared" ref="K88:K90" si="159">H88-E88</f>
        <v>0</v>
      </c>
      <c r="L88" s="42">
        <v>4160</v>
      </c>
      <c r="M88" s="42">
        <v>4326.3999999999996</v>
      </c>
      <c r="N88" s="42">
        <v>4499.3999999999996</v>
      </c>
      <c r="O88" s="61">
        <f t="shared" ref="O88:O90" si="160">L88-F88</f>
        <v>0</v>
      </c>
      <c r="P88" s="61">
        <f t="shared" ref="P88:P90" si="161">M88-G88</f>
        <v>0</v>
      </c>
      <c r="Q88" s="61">
        <f t="shared" ref="Q88:Q90" si="162">N88-H88</f>
        <v>0</v>
      </c>
      <c r="R88" s="119">
        <v>0</v>
      </c>
      <c r="S88" s="119">
        <v>4326.3999999999996</v>
      </c>
      <c r="T88" s="119">
        <v>4499.3999999999996</v>
      </c>
      <c r="U88" s="61">
        <f t="shared" ref="U88:U90" si="163">R88-L88</f>
        <v>-4160</v>
      </c>
      <c r="V88" s="61">
        <f t="shared" ref="V88:V90" si="164">S88-M88</f>
        <v>0</v>
      </c>
      <c r="W88" s="61">
        <f t="shared" ref="W88:W90" si="165">T88-N88</f>
        <v>0</v>
      </c>
      <c r="X88" s="93"/>
      <c r="Y88" s="93"/>
      <c r="Z88" s="93"/>
    </row>
    <row r="89" spans="1:26" s="12" customFormat="1" ht="51" hidden="1" customHeight="1" x14ac:dyDescent="0.25">
      <c r="A89" s="10" t="s">
        <v>402</v>
      </c>
      <c r="B89" s="11" t="s">
        <v>129</v>
      </c>
      <c r="C89" s="42"/>
      <c r="D89" s="42"/>
      <c r="E89" s="42"/>
      <c r="F89" s="42"/>
      <c r="G89" s="42"/>
      <c r="H89" s="42"/>
      <c r="I89" s="61">
        <f t="shared" si="157"/>
        <v>0</v>
      </c>
      <c r="J89" s="61">
        <f t="shared" si="158"/>
        <v>0</v>
      </c>
      <c r="K89" s="61">
        <f t="shared" si="159"/>
        <v>0</v>
      </c>
      <c r="L89" s="42"/>
      <c r="M89" s="42"/>
      <c r="N89" s="42"/>
      <c r="O89" s="61">
        <f t="shared" si="160"/>
        <v>0</v>
      </c>
      <c r="P89" s="61">
        <f t="shared" si="161"/>
        <v>0</v>
      </c>
      <c r="Q89" s="61">
        <f t="shared" si="162"/>
        <v>0</v>
      </c>
      <c r="R89" s="69">
        <v>2675.93399</v>
      </c>
      <c r="S89" s="69"/>
      <c r="T89" s="69"/>
      <c r="U89" s="61">
        <f t="shared" si="163"/>
        <v>2675.93399</v>
      </c>
      <c r="V89" s="61">
        <f t="shared" si="164"/>
        <v>0</v>
      </c>
      <c r="W89" s="61">
        <f t="shared" si="165"/>
        <v>0</v>
      </c>
      <c r="X89" s="61"/>
      <c r="Y89" s="61"/>
      <c r="Z89" s="61"/>
    </row>
    <row r="90" spans="1:26" s="12" customFormat="1" ht="51" hidden="1" customHeight="1" x14ac:dyDescent="0.25">
      <c r="A90" s="10" t="s">
        <v>403</v>
      </c>
      <c r="B90" s="11" t="s">
        <v>129</v>
      </c>
      <c r="C90" s="108"/>
      <c r="D90" s="108"/>
      <c r="E90" s="108"/>
      <c r="F90" s="108"/>
      <c r="G90" s="108"/>
      <c r="H90" s="108"/>
      <c r="I90" s="61">
        <f t="shared" si="157"/>
        <v>0</v>
      </c>
      <c r="J90" s="61">
        <f t="shared" si="158"/>
        <v>0</v>
      </c>
      <c r="K90" s="61">
        <f t="shared" si="159"/>
        <v>0</v>
      </c>
      <c r="L90" s="108"/>
      <c r="M90" s="108"/>
      <c r="N90" s="108"/>
      <c r="O90" s="61">
        <f t="shared" si="160"/>
        <v>0</v>
      </c>
      <c r="P90" s="61">
        <f t="shared" si="161"/>
        <v>0</v>
      </c>
      <c r="Q90" s="61">
        <f t="shared" si="162"/>
        <v>0</v>
      </c>
      <c r="R90" s="120">
        <v>2276.4220999999998</v>
      </c>
      <c r="S90" s="120"/>
      <c r="T90" s="120"/>
      <c r="U90" s="61">
        <f t="shared" si="163"/>
        <v>2276.4220999999998</v>
      </c>
      <c r="V90" s="61">
        <f t="shared" si="164"/>
        <v>0</v>
      </c>
      <c r="W90" s="61">
        <f t="shared" si="165"/>
        <v>0</v>
      </c>
      <c r="X90" s="109"/>
      <c r="Y90" s="109"/>
      <c r="Z90" s="109"/>
    </row>
    <row r="91" spans="1:26" ht="33" customHeight="1" x14ac:dyDescent="0.25">
      <c r="A91" s="8" t="s">
        <v>128</v>
      </c>
      <c r="B91" s="9" t="s">
        <v>127</v>
      </c>
      <c r="C91" s="40">
        <f>C92+C93+C94+C96+C97+C98+C101+C103+C105+C106+C107+C108</f>
        <v>153781.79999999999</v>
      </c>
      <c r="D91" s="40">
        <f t="shared" ref="D91:H91" si="166">D92+D93+D94+D96+D97+D98+D101+D103+D105+D106+D107+D108</f>
        <v>153781.79999999999</v>
      </c>
      <c r="E91" s="40">
        <f t="shared" si="166"/>
        <v>153781.79999999999</v>
      </c>
      <c r="F91" s="40">
        <f t="shared" si="166"/>
        <v>350073.25763000001</v>
      </c>
      <c r="G91" s="40">
        <f t="shared" si="166"/>
        <v>153781.79999999999</v>
      </c>
      <c r="H91" s="40">
        <f t="shared" si="166"/>
        <v>153781.79999999999</v>
      </c>
      <c r="I91" s="60">
        <f t="shared" si="151"/>
        <v>196291.45763000002</v>
      </c>
      <c r="J91" s="60">
        <f t="shared" si="5"/>
        <v>0</v>
      </c>
      <c r="K91" s="60">
        <f t="shared" si="6"/>
        <v>0</v>
      </c>
      <c r="L91" s="40">
        <f t="shared" ref="L91:N91" si="167">L92+L93+L94+L96+L97+L98+L101+L103+L105+L106+L107+L108</f>
        <v>350073.25763000001</v>
      </c>
      <c r="M91" s="40">
        <f t="shared" si="167"/>
        <v>153781.79999999999</v>
      </c>
      <c r="N91" s="40">
        <f t="shared" si="167"/>
        <v>153781.79999999999</v>
      </c>
      <c r="O91" s="60">
        <f t="shared" si="7"/>
        <v>0</v>
      </c>
      <c r="P91" s="60">
        <f t="shared" si="8"/>
        <v>0</v>
      </c>
      <c r="Q91" s="60">
        <f t="shared" si="9"/>
        <v>0</v>
      </c>
      <c r="R91" s="117">
        <f>R92+R93+R94+R95+R96+R97+R98+R101+R103+R104+R105+R106+R107+R108</f>
        <v>366647.86997</v>
      </c>
      <c r="S91" s="117">
        <f t="shared" ref="S91:T91" si="168">S92+S93+S94+S96+S97+S98+S101+S103+S105+S106+S107+S108</f>
        <v>153781.79999999999</v>
      </c>
      <c r="T91" s="117">
        <f t="shared" si="168"/>
        <v>153781.79999999999</v>
      </c>
      <c r="U91" s="60">
        <f t="shared" si="154"/>
        <v>16574.612339999992</v>
      </c>
      <c r="V91" s="60">
        <f t="shared" si="155"/>
        <v>0</v>
      </c>
      <c r="W91" s="60">
        <f t="shared" si="156"/>
        <v>0</v>
      </c>
      <c r="X91" s="60">
        <f t="shared" si="127"/>
        <v>212866.06997000001</v>
      </c>
      <c r="Y91" s="60">
        <f t="shared" si="128"/>
        <v>0</v>
      </c>
      <c r="Z91" s="60">
        <f t="shared" si="129"/>
        <v>0</v>
      </c>
    </row>
    <row r="92" spans="1:26" s="12" customFormat="1" ht="33" hidden="1" customHeight="1" x14ac:dyDescent="0.25">
      <c r="A92" s="10" t="s">
        <v>128</v>
      </c>
      <c r="B92" s="11" t="s">
        <v>259</v>
      </c>
      <c r="C92" s="42"/>
      <c r="D92" s="42"/>
      <c r="E92" s="42"/>
      <c r="F92" s="42"/>
      <c r="G92" s="42"/>
      <c r="H92" s="42"/>
      <c r="I92" s="61">
        <f t="shared" si="151"/>
        <v>0</v>
      </c>
      <c r="J92" s="61">
        <f t="shared" si="5"/>
        <v>0</v>
      </c>
      <c r="K92" s="61">
        <f t="shared" si="6"/>
        <v>0</v>
      </c>
      <c r="L92" s="42"/>
      <c r="M92" s="42"/>
      <c r="N92" s="42"/>
      <c r="O92" s="61">
        <f t="shared" si="7"/>
        <v>0</v>
      </c>
      <c r="P92" s="61">
        <f t="shared" si="8"/>
        <v>0</v>
      </c>
      <c r="Q92" s="61">
        <f t="shared" si="9"/>
        <v>0</v>
      </c>
      <c r="R92" s="69"/>
      <c r="S92" s="69"/>
      <c r="T92" s="69"/>
      <c r="U92" s="61">
        <f t="shared" si="154"/>
        <v>0</v>
      </c>
      <c r="V92" s="61">
        <f t="shared" si="155"/>
        <v>0</v>
      </c>
      <c r="W92" s="61">
        <f t="shared" si="156"/>
        <v>0</v>
      </c>
      <c r="X92" s="61">
        <f t="shared" si="127"/>
        <v>0</v>
      </c>
      <c r="Y92" s="61">
        <f t="shared" si="128"/>
        <v>0</v>
      </c>
      <c r="Z92" s="61">
        <f t="shared" si="129"/>
        <v>0</v>
      </c>
    </row>
    <row r="93" spans="1:26" s="12" customFormat="1" ht="33" hidden="1" customHeight="1" x14ac:dyDescent="0.25">
      <c r="A93" s="10" t="s">
        <v>128</v>
      </c>
      <c r="B93" s="11" t="s">
        <v>260</v>
      </c>
      <c r="C93" s="42"/>
      <c r="D93" s="42"/>
      <c r="E93" s="42"/>
      <c r="F93" s="42"/>
      <c r="G93" s="42"/>
      <c r="H93" s="42"/>
      <c r="I93" s="61">
        <f t="shared" si="151"/>
        <v>0</v>
      </c>
      <c r="J93" s="61">
        <f t="shared" ref="J93:J165" si="169">G93-D93</f>
        <v>0</v>
      </c>
      <c r="K93" s="61">
        <f t="shared" ref="K93:K165" si="170">H93-E93</f>
        <v>0</v>
      </c>
      <c r="L93" s="42"/>
      <c r="M93" s="42"/>
      <c r="N93" s="42"/>
      <c r="O93" s="61">
        <f t="shared" ref="O93:O165" si="171">L93-F93</f>
        <v>0</v>
      </c>
      <c r="P93" s="61">
        <f t="shared" ref="P93:P165" si="172">M93-G93</f>
        <v>0</v>
      </c>
      <c r="Q93" s="61">
        <f t="shared" ref="Q93:Q165" si="173">N93-H93</f>
        <v>0</v>
      </c>
      <c r="R93" s="69"/>
      <c r="S93" s="69"/>
      <c r="T93" s="69"/>
      <c r="U93" s="61">
        <f t="shared" si="154"/>
        <v>0</v>
      </c>
      <c r="V93" s="61">
        <f t="shared" si="155"/>
        <v>0</v>
      </c>
      <c r="W93" s="61">
        <f t="shared" si="156"/>
        <v>0</v>
      </c>
      <c r="X93" s="61">
        <f t="shared" si="127"/>
        <v>0</v>
      </c>
      <c r="Y93" s="61">
        <f t="shared" si="128"/>
        <v>0</v>
      </c>
      <c r="Z93" s="61">
        <f t="shared" si="129"/>
        <v>0</v>
      </c>
    </row>
    <row r="94" spans="1:26" s="12" customFormat="1" ht="33" hidden="1" customHeight="1" x14ac:dyDescent="0.25">
      <c r="A94" s="10" t="s">
        <v>128</v>
      </c>
      <c r="B94" s="11" t="s">
        <v>261</v>
      </c>
      <c r="C94" s="42"/>
      <c r="D94" s="42"/>
      <c r="E94" s="42"/>
      <c r="F94" s="42"/>
      <c r="G94" s="42"/>
      <c r="H94" s="42"/>
      <c r="I94" s="61">
        <f t="shared" si="151"/>
        <v>0</v>
      </c>
      <c r="J94" s="61">
        <f t="shared" si="169"/>
        <v>0</v>
      </c>
      <c r="K94" s="61">
        <f t="shared" si="170"/>
        <v>0</v>
      </c>
      <c r="L94" s="42"/>
      <c r="M94" s="42"/>
      <c r="N94" s="42"/>
      <c r="O94" s="61">
        <f t="shared" si="171"/>
        <v>0</v>
      </c>
      <c r="P94" s="61">
        <f t="shared" si="172"/>
        <v>0</v>
      </c>
      <c r="Q94" s="61">
        <f t="shared" si="173"/>
        <v>0</v>
      </c>
      <c r="R94" s="69">
        <v>29.82995</v>
      </c>
      <c r="S94" s="69"/>
      <c r="T94" s="69"/>
      <c r="U94" s="61">
        <f t="shared" si="154"/>
        <v>29.82995</v>
      </c>
      <c r="V94" s="61">
        <f t="shared" si="155"/>
        <v>0</v>
      </c>
      <c r="W94" s="61">
        <f t="shared" si="156"/>
        <v>0</v>
      </c>
      <c r="X94" s="61">
        <f t="shared" si="127"/>
        <v>29.82995</v>
      </c>
      <c r="Y94" s="61">
        <f t="shared" si="128"/>
        <v>0</v>
      </c>
      <c r="Z94" s="61">
        <f t="shared" si="129"/>
        <v>0</v>
      </c>
    </row>
    <row r="95" spans="1:26" s="12" customFormat="1" ht="36" hidden="1" customHeight="1" x14ac:dyDescent="0.25">
      <c r="A95" s="10" t="s">
        <v>404</v>
      </c>
      <c r="B95" s="11" t="s">
        <v>405</v>
      </c>
      <c r="C95" s="42"/>
      <c r="D95" s="42"/>
      <c r="E95" s="42"/>
      <c r="F95" s="42"/>
      <c r="G95" s="42"/>
      <c r="H95" s="42"/>
      <c r="I95" s="61"/>
      <c r="J95" s="61"/>
      <c r="K95" s="61"/>
      <c r="L95" s="42"/>
      <c r="M95" s="42"/>
      <c r="N95" s="42"/>
      <c r="O95" s="61"/>
      <c r="P95" s="61"/>
      <c r="Q95" s="61"/>
      <c r="R95" s="69">
        <v>90</v>
      </c>
      <c r="S95" s="69"/>
      <c r="T95" s="69"/>
      <c r="U95" s="61">
        <f t="shared" ref="U95" si="174">R95-L95</f>
        <v>90</v>
      </c>
      <c r="V95" s="61">
        <f t="shared" ref="V95" si="175">S95-M95</f>
        <v>0</v>
      </c>
      <c r="W95" s="61">
        <f t="shared" ref="W95" si="176">T95-N95</f>
        <v>0</v>
      </c>
      <c r="X95" s="61"/>
      <c r="Y95" s="61"/>
      <c r="Z95" s="61"/>
    </row>
    <row r="96" spans="1:26" s="12" customFormat="1" ht="30" hidden="1" customHeight="1" x14ac:dyDescent="0.25">
      <c r="A96" s="10" t="s">
        <v>290</v>
      </c>
      <c r="B96" s="11" t="s">
        <v>294</v>
      </c>
      <c r="C96" s="42"/>
      <c r="D96" s="42"/>
      <c r="E96" s="42"/>
      <c r="F96" s="42"/>
      <c r="G96" s="42"/>
      <c r="H96" s="42"/>
      <c r="I96" s="61">
        <f t="shared" si="151"/>
        <v>0</v>
      </c>
      <c r="J96" s="61">
        <f t="shared" si="169"/>
        <v>0</v>
      </c>
      <c r="K96" s="61">
        <f t="shared" si="170"/>
        <v>0</v>
      </c>
      <c r="L96" s="42"/>
      <c r="M96" s="42"/>
      <c r="N96" s="42"/>
      <c r="O96" s="61">
        <f t="shared" si="171"/>
        <v>0</v>
      </c>
      <c r="P96" s="61">
        <f t="shared" si="172"/>
        <v>0</v>
      </c>
      <c r="Q96" s="61">
        <f t="shared" si="173"/>
        <v>0</v>
      </c>
      <c r="R96" s="69">
        <v>196291.45762999999</v>
      </c>
      <c r="S96" s="69"/>
      <c r="T96" s="69"/>
      <c r="U96" s="61">
        <f t="shared" si="154"/>
        <v>196291.45762999999</v>
      </c>
      <c r="V96" s="61">
        <f t="shared" si="155"/>
        <v>0</v>
      </c>
      <c r="W96" s="61">
        <f t="shared" si="156"/>
        <v>0</v>
      </c>
      <c r="X96" s="61">
        <f t="shared" si="127"/>
        <v>196291.45762999999</v>
      </c>
      <c r="Y96" s="61">
        <f t="shared" si="128"/>
        <v>0</v>
      </c>
      <c r="Z96" s="61">
        <f t="shared" si="129"/>
        <v>0</v>
      </c>
    </row>
    <row r="97" spans="1:26" s="12" customFormat="1" ht="33" hidden="1" customHeight="1" x14ac:dyDescent="0.25">
      <c r="A97" s="10" t="s">
        <v>291</v>
      </c>
      <c r="B97" s="11" t="s">
        <v>295</v>
      </c>
      <c r="C97" s="42"/>
      <c r="D97" s="42"/>
      <c r="E97" s="42"/>
      <c r="F97" s="42"/>
      <c r="G97" s="42"/>
      <c r="H97" s="42"/>
      <c r="I97" s="61">
        <f t="shared" si="151"/>
        <v>0</v>
      </c>
      <c r="J97" s="61">
        <f t="shared" si="169"/>
        <v>0</v>
      </c>
      <c r="K97" s="61">
        <f t="shared" si="170"/>
        <v>0</v>
      </c>
      <c r="L97" s="42"/>
      <c r="M97" s="42"/>
      <c r="N97" s="42"/>
      <c r="O97" s="61">
        <f t="shared" si="171"/>
        <v>0</v>
      </c>
      <c r="P97" s="61">
        <f t="shared" si="172"/>
        <v>0</v>
      </c>
      <c r="Q97" s="61">
        <f t="shared" si="173"/>
        <v>0</v>
      </c>
      <c r="R97" s="69"/>
      <c r="S97" s="69"/>
      <c r="T97" s="69"/>
      <c r="U97" s="61">
        <f t="shared" si="154"/>
        <v>0</v>
      </c>
      <c r="V97" s="61">
        <f t="shared" si="155"/>
        <v>0</v>
      </c>
      <c r="W97" s="61">
        <f t="shared" si="156"/>
        <v>0</v>
      </c>
      <c r="X97" s="61">
        <f t="shared" si="127"/>
        <v>0</v>
      </c>
      <c r="Y97" s="61">
        <f t="shared" si="128"/>
        <v>0</v>
      </c>
      <c r="Z97" s="61">
        <f t="shared" si="129"/>
        <v>0</v>
      </c>
    </row>
    <row r="98" spans="1:26" s="12" customFormat="1" ht="41.25" hidden="1" customHeight="1" x14ac:dyDescent="0.25">
      <c r="A98" s="10" t="s">
        <v>120</v>
      </c>
      <c r="B98" s="11" t="s">
        <v>122</v>
      </c>
      <c r="C98" s="42">
        <f t="shared" ref="C98:E98" si="177">C99+C100</f>
        <v>756.1</v>
      </c>
      <c r="D98" s="42">
        <f t="shared" si="177"/>
        <v>756.1</v>
      </c>
      <c r="E98" s="42">
        <f t="shared" si="177"/>
        <v>756.1</v>
      </c>
      <c r="F98" s="42">
        <f t="shared" ref="F98:H98" si="178">F99+F100</f>
        <v>756.1</v>
      </c>
      <c r="G98" s="42">
        <f t="shared" si="178"/>
        <v>756.1</v>
      </c>
      <c r="H98" s="42">
        <f t="shared" si="178"/>
        <v>756.1</v>
      </c>
      <c r="I98" s="61">
        <f t="shared" si="151"/>
        <v>0</v>
      </c>
      <c r="J98" s="61">
        <f t="shared" si="169"/>
        <v>0</v>
      </c>
      <c r="K98" s="61">
        <f t="shared" si="170"/>
        <v>0</v>
      </c>
      <c r="L98" s="42">
        <f t="shared" ref="L98:N98" si="179">L99+L100</f>
        <v>756.1</v>
      </c>
      <c r="M98" s="42">
        <f t="shared" si="179"/>
        <v>756.1</v>
      </c>
      <c r="N98" s="42">
        <f t="shared" si="179"/>
        <v>756.1</v>
      </c>
      <c r="O98" s="61">
        <f t="shared" si="171"/>
        <v>0</v>
      </c>
      <c r="P98" s="61">
        <f t="shared" si="172"/>
        <v>0</v>
      </c>
      <c r="Q98" s="61">
        <f t="shared" si="173"/>
        <v>0</v>
      </c>
      <c r="R98" s="69">
        <f t="shared" ref="R98:T98" si="180">R99+R100</f>
        <v>725.495</v>
      </c>
      <c r="S98" s="69">
        <f t="shared" si="180"/>
        <v>756.1</v>
      </c>
      <c r="T98" s="69">
        <f t="shared" si="180"/>
        <v>756.1</v>
      </c>
      <c r="U98" s="61">
        <f t="shared" si="154"/>
        <v>-30.605000000000018</v>
      </c>
      <c r="V98" s="61">
        <f t="shared" si="155"/>
        <v>0</v>
      </c>
      <c r="W98" s="61">
        <f t="shared" si="156"/>
        <v>0</v>
      </c>
      <c r="X98" s="61">
        <f t="shared" si="127"/>
        <v>-30.605000000000018</v>
      </c>
      <c r="Y98" s="61">
        <f t="shared" si="128"/>
        <v>0</v>
      </c>
      <c r="Z98" s="61">
        <f t="shared" si="129"/>
        <v>0</v>
      </c>
    </row>
    <row r="99" spans="1:26" s="12" customFormat="1" ht="21" hidden="1" customHeight="1" x14ac:dyDescent="0.25">
      <c r="A99" s="44" t="s">
        <v>120</v>
      </c>
      <c r="B99" s="18" t="s">
        <v>121</v>
      </c>
      <c r="C99" s="81">
        <v>662.5</v>
      </c>
      <c r="D99" s="81">
        <v>662.5</v>
      </c>
      <c r="E99" s="81">
        <v>662.5</v>
      </c>
      <c r="F99" s="88">
        <v>662.5</v>
      </c>
      <c r="G99" s="88">
        <v>662.5</v>
      </c>
      <c r="H99" s="88">
        <v>662.5</v>
      </c>
      <c r="I99" s="61">
        <f t="shared" si="151"/>
        <v>0</v>
      </c>
      <c r="J99" s="61">
        <f t="shared" si="169"/>
        <v>0</v>
      </c>
      <c r="K99" s="61">
        <f t="shared" si="170"/>
        <v>0</v>
      </c>
      <c r="L99" s="88">
        <v>662.5</v>
      </c>
      <c r="M99" s="88">
        <v>662.5</v>
      </c>
      <c r="N99" s="88">
        <v>662.5</v>
      </c>
      <c r="O99" s="61">
        <f t="shared" si="171"/>
        <v>0</v>
      </c>
      <c r="P99" s="61">
        <f t="shared" si="172"/>
        <v>0</v>
      </c>
      <c r="Q99" s="61">
        <f t="shared" si="173"/>
        <v>0</v>
      </c>
      <c r="R99" s="118">
        <v>639.69500000000005</v>
      </c>
      <c r="S99" s="118">
        <v>662.5</v>
      </c>
      <c r="T99" s="118">
        <v>662.5</v>
      </c>
      <c r="U99" s="61">
        <f t="shared" si="154"/>
        <v>-22.80499999999995</v>
      </c>
      <c r="V99" s="61">
        <f t="shared" si="155"/>
        <v>0</v>
      </c>
      <c r="W99" s="61">
        <f t="shared" si="156"/>
        <v>0</v>
      </c>
      <c r="X99" s="61">
        <f t="shared" si="127"/>
        <v>-22.80499999999995</v>
      </c>
      <c r="Y99" s="61">
        <f t="shared" si="128"/>
        <v>0</v>
      </c>
      <c r="Z99" s="61">
        <f t="shared" si="129"/>
        <v>0</v>
      </c>
    </row>
    <row r="100" spans="1:26" s="12" customFormat="1" ht="50.25" hidden="1" customHeight="1" x14ac:dyDescent="0.25">
      <c r="A100" s="44" t="s">
        <v>120</v>
      </c>
      <c r="B100" s="18" t="s">
        <v>119</v>
      </c>
      <c r="C100" s="81">
        <v>93.6</v>
      </c>
      <c r="D100" s="81">
        <v>93.6</v>
      </c>
      <c r="E100" s="81">
        <v>93.6</v>
      </c>
      <c r="F100" s="88">
        <v>93.6</v>
      </c>
      <c r="G100" s="88">
        <v>93.6</v>
      </c>
      <c r="H100" s="88">
        <v>93.6</v>
      </c>
      <c r="I100" s="61">
        <f t="shared" si="151"/>
        <v>0</v>
      </c>
      <c r="J100" s="61">
        <f t="shared" si="169"/>
        <v>0</v>
      </c>
      <c r="K100" s="61">
        <f t="shared" si="170"/>
        <v>0</v>
      </c>
      <c r="L100" s="88">
        <v>93.6</v>
      </c>
      <c r="M100" s="88">
        <v>93.6</v>
      </c>
      <c r="N100" s="88">
        <v>93.6</v>
      </c>
      <c r="O100" s="61">
        <f t="shared" si="171"/>
        <v>0</v>
      </c>
      <c r="P100" s="61">
        <f t="shared" si="172"/>
        <v>0</v>
      </c>
      <c r="Q100" s="61">
        <f t="shared" si="173"/>
        <v>0</v>
      </c>
      <c r="R100" s="118">
        <v>85.8</v>
      </c>
      <c r="S100" s="118">
        <v>93.6</v>
      </c>
      <c r="T100" s="118">
        <v>93.6</v>
      </c>
      <c r="U100" s="61">
        <f t="shared" si="154"/>
        <v>-7.7999999999999972</v>
      </c>
      <c r="V100" s="61">
        <f t="shared" si="155"/>
        <v>0</v>
      </c>
      <c r="W100" s="61">
        <f t="shared" si="156"/>
        <v>0</v>
      </c>
      <c r="X100" s="61">
        <f t="shared" si="127"/>
        <v>-7.7999999999999972</v>
      </c>
      <c r="Y100" s="61">
        <f t="shared" si="128"/>
        <v>0</v>
      </c>
      <c r="Z100" s="61">
        <f t="shared" si="129"/>
        <v>0</v>
      </c>
    </row>
    <row r="101" spans="1:26" s="12" customFormat="1" ht="34.5" hidden="1" customHeight="1" x14ac:dyDescent="0.25">
      <c r="A101" s="10" t="s">
        <v>117</v>
      </c>
      <c r="B101" s="11" t="s">
        <v>118</v>
      </c>
      <c r="C101" s="42">
        <f t="shared" ref="C101:T101" si="181">C102</f>
        <v>123025.7</v>
      </c>
      <c r="D101" s="42">
        <f t="shared" si="181"/>
        <v>123025.7</v>
      </c>
      <c r="E101" s="42">
        <f t="shared" si="181"/>
        <v>123025.7</v>
      </c>
      <c r="F101" s="42">
        <f t="shared" si="181"/>
        <v>123025.7</v>
      </c>
      <c r="G101" s="42">
        <f t="shared" si="181"/>
        <v>123025.7</v>
      </c>
      <c r="H101" s="42">
        <f t="shared" si="181"/>
        <v>123025.7</v>
      </c>
      <c r="I101" s="61">
        <f t="shared" si="151"/>
        <v>0</v>
      </c>
      <c r="J101" s="61">
        <f t="shared" si="169"/>
        <v>0</v>
      </c>
      <c r="K101" s="61">
        <f t="shared" si="170"/>
        <v>0</v>
      </c>
      <c r="L101" s="42">
        <f t="shared" si="181"/>
        <v>123025.7</v>
      </c>
      <c r="M101" s="42">
        <f t="shared" si="181"/>
        <v>123025.7</v>
      </c>
      <c r="N101" s="42">
        <f t="shared" si="181"/>
        <v>123025.7</v>
      </c>
      <c r="O101" s="61">
        <f t="shared" si="171"/>
        <v>0</v>
      </c>
      <c r="P101" s="61">
        <f t="shared" si="172"/>
        <v>0</v>
      </c>
      <c r="Q101" s="61">
        <f t="shared" si="173"/>
        <v>0</v>
      </c>
      <c r="R101" s="69">
        <f t="shared" si="181"/>
        <v>112237.6</v>
      </c>
      <c r="S101" s="69">
        <f t="shared" si="181"/>
        <v>123025.7</v>
      </c>
      <c r="T101" s="69">
        <f t="shared" si="181"/>
        <v>123025.7</v>
      </c>
      <c r="U101" s="61">
        <f t="shared" si="154"/>
        <v>-10788.099999999991</v>
      </c>
      <c r="V101" s="61">
        <f t="shared" si="155"/>
        <v>0</v>
      </c>
      <c r="W101" s="61">
        <f t="shared" si="156"/>
        <v>0</v>
      </c>
      <c r="X101" s="61">
        <f t="shared" si="127"/>
        <v>-10788.099999999991</v>
      </c>
      <c r="Y101" s="61">
        <f t="shared" si="128"/>
        <v>0</v>
      </c>
      <c r="Z101" s="61">
        <f t="shared" si="129"/>
        <v>0</v>
      </c>
    </row>
    <row r="102" spans="1:26" s="12" customFormat="1" ht="21" hidden="1" customHeight="1" x14ac:dyDescent="0.25">
      <c r="A102" s="44" t="s">
        <v>117</v>
      </c>
      <c r="B102" s="18" t="s">
        <v>116</v>
      </c>
      <c r="C102" s="42">
        <v>123025.7</v>
      </c>
      <c r="D102" s="42">
        <v>123025.7</v>
      </c>
      <c r="E102" s="42">
        <v>123025.7</v>
      </c>
      <c r="F102" s="42">
        <v>123025.7</v>
      </c>
      <c r="G102" s="42">
        <v>123025.7</v>
      </c>
      <c r="H102" s="42">
        <v>123025.7</v>
      </c>
      <c r="I102" s="61">
        <f t="shared" si="151"/>
        <v>0</v>
      </c>
      <c r="J102" s="61">
        <f t="shared" si="169"/>
        <v>0</v>
      </c>
      <c r="K102" s="61">
        <f t="shared" si="170"/>
        <v>0</v>
      </c>
      <c r="L102" s="42">
        <v>123025.7</v>
      </c>
      <c r="M102" s="42">
        <v>123025.7</v>
      </c>
      <c r="N102" s="42">
        <v>123025.7</v>
      </c>
      <c r="O102" s="61">
        <f t="shared" si="171"/>
        <v>0</v>
      </c>
      <c r="P102" s="61">
        <f t="shared" si="172"/>
        <v>0</v>
      </c>
      <c r="Q102" s="61">
        <f t="shared" si="173"/>
        <v>0</v>
      </c>
      <c r="R102" s="69">
        <v>112237.6</v>
      </c>
      <c r="S102" s="69">
        <v>123025.7</v>
      </c>
      <c r="T102" s="69">
        <v>123025.7</v>
      </c>
      <c r="U102" s="61">
        <f t="shared" si="154"/>
        <v>-10788.099999999991</v>
      </c>
      <c r="V102" s="61">
        <f t="shared" si="155"/>
        <v>0</v>
      </c>
      <c r="W102" s="61">
        <f t="shared" si="156"/>
        <v>0</v>
      </c>
      <c r="X102" s="61">
        <f t="shared" si="127"/>
        <v>-10788.099999999991</v>
      </c>
      <c r="Y102" s="61">
        <f t="shared" si="128"/>
        <v>0</v>
      </c>
      <c r="Z102" s="61">
        <f t="shared" si="129"/>
        <v>0</v>
      </c>
    </row>
    <row r="103" spans="1:26" s="12" customFormat="1" ht="33.75" hidden="1" customHeight="1" x14ac:dyDescent="0.25">
      <c r="A103" s="10" t="s">
        <v>325</v>
      </c>
      <c r="B103" s="11" t="s">
        <v>327</v>
      </c>
      <c r="C103" s="42"/>
      <c r="D103" s="42"/>
      <c r="E103" s="42"/>
      <c r="F103" s="42">
        <v>196291.45762999999</v>
      </c>
      <c r="G103" s="42"/>
      <c r="H103" s="42"/>
      <c r="I103" s="61">
        <f t="shared" ref="I103" si="182">F103-C103</f>
        <v>196291.45762999999</v>
      </c>
      <c r="J103" s="61">
        <f t="shared" ref="J103" si="183">G103-D103</f>
        <v>0</v>
      </c>
      <c r="K103" s="61">
        <f t="shared" ref="K103" si="184">H103-E103</f>
        <v>0</v>
      </c>
      <c r="L103" s="42">
        <v>196291.45762999999</v>
      </c>
      <c r="M103" s="42"/>
      <c r="N103" s="42"/>
      <c r="O103" s="61">
        <f t="shared" ref="O103" si="185">L103-F103</f>
        <v>0</v>
      </c>
      <c r="P103" s="61">
        <f t="shared" ref="P103" si="186">M103-G103</f>
        <v>0</v>
      </c>
      <c r="Q103" s="61">
        <f t="shared" ref="Q103" si="187">N103-H103</f>
        <v>0</v>
      </c>
      <c r="R103" s="69">
        <v>0</v>
      </c>
      <c r="S103" s="69"/>
      <c r="T103" s="69"/>
      <c r="U103" s="61">
        <f t="shared" si="154"/>
        <v>-196291.45762999999</v>
      </c>
      <c r="V103" s="61">
        <f t="shared" si="155"/>
        <v>0</v>
      </c>
      <c r="W103" s="61">
        <f t="shared" si="156"/>
        <v>0</v>
      </c>
      <c r="X103" s="61">
        <f t="shared" si="127"/>
        <v>0</v>
      </c>
      <c r="Y103" s="61">
        <f t="shared" si="128"/>
        <v>0</v>
      </c>
      <c r="Z103" s="61">
        <f t="shared" si="129"/>
        <v>0</v>
      </c>
    </row>
    <row r="104" spans="1:26" s="12" customFormat="1" ht="46.5" hidden="1" customHeight="1" x14ac:dyDescent="0.25">
      <c r="A104" s="10" t="s">
        <v>406</v>
      </c>
      <c r="B104" s="11" t="s">
        <v>407</v>
      </c>
      <c r="C104" s="95"/>
      <c r="D104" s="95"/>
      <c r="E104" s="95"/>
      <c r="F104" s="95"/>
      <c r="G104" s="95"/>
      <c r="H104" s="95"/>
      <c r="I104" s="94"/>
      <c r="J104" s="94"/>
      <c r="K104" s="94"/>
      <c r="L104" s="95"/>
      <c r="M104" s="95"/>
      <c r="N104" s="95"/>
      <c r="O104" s="94"/>
      <c r="P104" s="94"/>
      <c r="Q104" s="94"/>
      <c r="R104" s="121">
        <v>293.14551999999998</v>
      </c>
      <c r="S104" s="121"/>
      <c r="T104" s="121"/>
      <c r="U104" s="61">
        <f t="shared" ref="U104" si="188">R104-L104</f>
        <v>293.14551999999998</v>
      </c>
      <c r="V104" s="61">
        <f t="shared" ref="V104" si="189">S104-M104</f>
        <v>0</v>
      </c>
      <c r="W104" s="61">
        <f t="shared" ref="W104" si="190">T104-N104</f>
        <v>0</v>
      </c>
      <c r="X104" s="94"/>
      <c r="Y104" s="94"/>
      <c r="Z104" s="94"/>
    </row>
    <row r="105" spans="1:26" s="12" customFormat="1" ht="28.5" hidden="1" customHeight="1" x14ac:dyDescent="0.25">
      <c r="A105" s="10" t="s">
        <v>126</v>
      </c>
      <c r="B105" s="11" t="s">
        <v>125</v>
      </c>
      <c r="C105" s="42"/>
      <c r="D105" s="42"/>
      <c r="E105" s="42"/>
      <c r="F105" s="42"/>
      <c r="G105" s="42"/>
      <c r="H105" s="42"/>
      <c r="I105" s="61">
        <f t="shared" si="151"/>
        <v>0</v>
      </c>
      <c r="J105" s="61">
        <f t="shared" si="169"/>
        <v>0</v>
      </c>
      <c r="K105" s="61">
        <f t="shared" si="170"/>
        <v>0</v>
      </c>
      <c r="L105" s="42"/>
      <c r="M105" s="42"/>
      <c r="N105" s="42"/>
      <c r="O105" s="61">
        <f t="shared" si="171"/>
        <v>0</v>
      </c>
      <c r="P105" s="61">
        <f t="shared" si="172"/>
        <v>0</v>
      </c>
      <c r="Q105" s="61">
        <f t="shared" si="173"/>
        <v>0</v>
      </c>
      <c r="R105" s="69">
        <v>519.59671000000003</v>
      </c>
      <c r="S105" s="69"/>
      <c r="T105" s="69"/>
      <c r="U105" s="61">
        <f t="shared" si="154"/>
        <v>519.59671000000003</v>
      </c>
      <c r="V105" s="61">
        <f t="shared" si="155"/>
        <v>0</v>
      </c>
      <c r="W105" s="61">
        <f t="shared" si="156"/>
        <v>0</v>
      </c>
      <c r="X105" s="61">
        <f t="shared" si="127"/>
        <v>519.59671000000003</v>
      </c>
      <c r="Y105" s="61">
        <f t="shared" si="128"/>
        <v>0</v>
      </c>
      <c r="Z105" s="61">
        <f t="shared" si="129"/>
        <v>0</v>
      </c>
    </row>
    <row r="106" spans="1:26" s="12" customFormat="1" ht="28.5" hidden="1" customHeight="1" x14ac:dyDescent="0.25">
      <c r="A106" s="10" t="s">
        <v>124</v>
      </c>
      <c r="B106" s="11" t="s">
        <v>123</v>
      </c>
      <c r="C106" s="42">
        <v>30000</v>
      </c>
      <c r="D106" s="42">
        <v>30000</v>
      </c>
      <c r="E106" s="42">
        <v>30000</v>
      </c>
      <c r="F106" s="42">
        <v>30000</v>
      </c>
      <c r="G106" s="42">
        <v>30000</v>
      </c>
      <c r="H106" s="42">
        <v>30000</v>
      </c>
      <c r="I106" s="61">
        <f t="shared" si="151"/>
        <v>0</v>
      </c>
      <c r="J106" s="61">
        <f t="shared" si="169"/>
        <v>0</v>
      </c>
      <c r="K106" s="61">
        <f t="shared" si="170"/>
        <v>0</v>
      </c>
      <c r="L106" s="42">
        <v>30000</v>
      </c>
      <c r="M106" s="42">
        <v>30000</v>
      </c>
      <c r="N106" s="42">
        <v>30000</v>
      </c>
      <c r="O106" s="61">
        <f t="shared" si="171"/>
        <v>0</v>
      </c>
      <c r="P106" s="61">
        <f t="shared" si="172"/>
        <v>0</v>
      </c>
      <c r="Q106" s="61">
        <f t="shared" si="173"/>
        <v>0</v>
      </c>
      <c r="R106" s="69">
        <v>53109.314689999999</v>
      </c>
      <c r="S106" s="69">
        <v>30000</v>
      </c>
      <c r="T106" s="69">
        <v>30000</v>
      </c>
      <c r="U106" s="61">
        <f t="shared" si="154"/>
        <v>23109.314689999999</v>
      </c>
      <c r="V106" s="61">
        <f t="shared" si="155"/>
        <v>0</v>
      </c>
      <c r="W106" s="61">
        <f t="shared" si="156"/>
        <v>0</v>
      </c>
      <c r="X106" s="61">
        <f t="shared" si="127"/>
        <v>23109.314689999999</v>
      </c>
      <c r="Y106" s="61">
        <f t="shared" si="128"/>
        <v>0</v>
      </c>
      <c r="Z106" s="61">
        <f t="shared" si="129"/>
        <v>0</v>
      </c>
    </row>
    <row r="107" spans="1:26" s="12" customFormat="1" ht="28.5" hidden="1" customHeight="1" x14ac:dyDescent="0.25">
      <c r="A107" s="10" t="s">
        <v>292</v>
      </c>
      <c r="B107" s="11" t="s">
        <v>293</v>
      </c>
      <c r="C107" s="42"/>
      <c r="D107" s="42"/>
      <c r="E107" s="42"/>
      <c r="F107" s="42"/>
      <c r="G107" s="42"/>
      <c r="H107" s="42"/>
      <c r="I107" s="61">
        <f t="shared" ref="I107" si="191">F107-C107</f>
        <v>0</v>
      </c>
      <c r="J107" s="61">
        <f t="shared" ref="J107" si="192">G107-D107</f>
        <v>0</v>
      </c>
      <c r="K107" s="61">
        <f t="shared" ref="K107" si="193">H107-E107</f>
        <v>0</v>
      </c>
      <c r="L107" s="42"/>
      <c r="M107" s="42"/>
      <c r="N107" s="42"/>
      <c r="O107" s="61">
        <f t="shared" ref="O107" si="194">L107-F107</f>
        <v>0</v>
      </c>
      <c r="P107" s="61">
        <f t="shared" ref="P107" si="195">M107-G107</f>
        <v>0</v>
      </c>
      <c r="Q107" s="61">
        <f t="shared" ref="Q107" si="196">N107-H107</f>
        <v>0</v>
      </c>
      <c r="R107" s="69">
        <v>3351.4304699999998</v>
      </c>
      <c r="S107" s="69"/>
      <c r="T107" s="69"/>
      <c r="U107" s="61">
        <f t="shared" si="154"/>
        <v>3351.4304699999998</v>
      </c>
      <c r="V107" s="61">
        <f t="shared" si="155"/>
        <v>0</v>
      </c>
      <c r="W107" s="61">
        <f t="shared" si="156"/>
        <v>0</v>
      </c>
      <c r="X107" s="61">
        <f t="shared" si="127"/>
        <v>3351.4304699999998</v>
      </c>
      <c r="Y107" s="61">
        <f t="shared" si="128"/>
        <v>0</v>
      </c>
      <c r="Z107" s="61">
        <f t="shared" si="129"/>
        <v>0</v>
      </c>
    </row>
    <row r="108" spans="1:26" s="12" customFormat="1" ht="28.5" hidden="1" customHeight="1" x14ac:dyDescent="0.25">
      <c r="A108" s="10" t="s">
        <v>328</v>
      </c>
      <c r="B108" s="11" t="s">
        <v>329</v>
      </c>
      <c r="C108" s="42"/>
      <c r="D108" s="42"/>
      <c r="E108" s="42"/>
      <c r="F108" s="42"/>
      <c r="G108" s="42"/>
      <c r="H108" s="42"/>
      <c r="I108" s="61">
        <f t="shared" si="151"/>
        <v>0</v>
      </c>
      <c r="J108" s="61">
        <f t="shared" si="169"/>
        <v>0</v>
      </c>
      <c r="K108" s="61">
        <f t="shared" si="170"/>
        <v>0</v>
      </c>
      <c r="L108" s="42"/>
      <c r="M108" s="42"/>
      <c r="N108" s="42"/>
      <c r="O108" s="61">
        <f t="shared" si="171"/>
        <v>0</v>
      </c>
      <c r="P108" s="61">
        <f t="shared" si="172"/>
        <v>0</v>
      </c>
      <c r="Q108" s="61">
        <f t="shared" si="173"/>
        <v>0</v>
      </c>
      <c r="R108" s="69"/>
      <c r="S108" s="69"/>
      <c r="T108" s="69"/>
      <c r="U108" s="61">
        <f t="shared" si="154"/>
        <v>0</v>
      </c>
      <c r="V108" s="61">
        <f t="shared" si="155"/>
        <v>0</v>
      </c>
      <c r="W108" s="61">
        <f t="shared" si="156"/>
        <v>0</v>
      </c>
      <c r="X108" s="61">
        <f t="shared" si="127"/>
        <v>0</v>
      </c>
      <c r="Y108" s="61">
        <f t="shared" si="128"/>
        <v>0</v>
      </c>
      <c r="Z108" s="61">
        <f t="shared" si="129"/>
        <v>0</v>
      </c>
    </row>
    <row r="109" spans="1:26" s="6" customFormat="1" ht="37.5" customHeight="1" x14ac:dyDescent="0.25">
      <c r="A109" s="4" t="s">
        <v>115</v>
      </c>
      <c r="B109" s="7" t="s">
        <v>114</v>
      </c>
      <c r="C109" s="35">
        <f>SUM(C110:C117)</f>
        <v>120580.6</v>
      </c>
      <c r="D109" s="35">
        <f t="shared" ref="D109:E109" si="197">SUM(D110:D117)</f>
        <v>126696.2</v>
      </c>
      <c r="E109" s="35">
        <f t="shared" si="197"/>
        <v>123019.7</v>
      </c>
      <c r="F109" s="35">
        <f>SUM(F110:F117)</f>
        <v>120580.6</v>
      </c>
      <c r="G109" s="35">
        <f t="shared" ref="G109:H109" si="198">SUM(G110:G117)</f>
        <v>126696.2</v>
      </c>
      <c r="H109" s="35">
        <f t="shared" si="198"/>
        <v>123019.7</v>
      </c>
      <c r="I109" s="59">
        <f t="shared" si="151"/>
        <v>0</v>
      </c>
      <c r="J109" s="59">
        <f t="shared" si="169"/>
        <v>0</v>
      </c>
      <c r="K109" s="59">
        <f t="shared" si="170"/>
        <v>0</v>
      </c>
      <c r="L109" s="35">
        <f>SUM(L110:L117)</f>
        <v>120580.6</v>
      </c>
      <c r="M109" s="35">
        <f t="shared" ref="M109:N109" si="199">SUM(M110:M117)</f>
        <v>126696.2</v>
      </c>
      <c r="N109" s="35">
        <f t="shared" si="199"/>
        <v>123019.7</v>
      </c>
      <c r="O109" s="59">
        <f t="shared" si="171"/>
        <v>0</v>
      </c>
      <c r="P109" s="59">
        <f t="shared" si="172"/>
        <v>0</v>
      </c>
      <c r="Q109" s="59">
        <f t="shared" si="173"/>
        <v>0</v>
      </c>
      <c r="R109" s="116">
        <f>SUM(R110:R117)</f>
        <v>274003.61982999998</v>
      </c>
      <c r="S109" s="116">
        <f t="shared" ref="S109:T109" si="200">SUM(S110:S117)</f>
        <v>126696.2</v>
      </c>
      <c r="T109" s="116">
        <f t="shared" si="200"/>
        <v>123019.7</v>
      </c>
      <c r="U109" s="59">
        <f t="shared" si="154"/>
        <v>153423.01982999998</v>
      </c>
      <c r="V109" s="59">
        <f t="shared" si="155"/>
        <v>0</v>
      </c>
      <c r="W109" s="59">
        <f t="shared" si="156"/>
        <v>0</v>
      </c>
      <c r="X109" s="59">
        <f t="shared" si="127"/>
        <v>153423.01982999998</v>
      </c>
      <c r="Y109" s="59">
        <f t="shared" si="128"/>
        <v>0</v>
      </c>
      <c r="Z109" s="59">
        <f t="shared" si="129"/>
        <v>0</v>
      </c>
    </row>
    <row r="110" spans="1:26" ht="33" hidden="1" customHeight="1" x14ac:dyDescent="0.25">
      <c r="A110" s="8" t="s">
        <v>113</v>
      </c>
      <c r="B110" s="15" t="s">
        <v>112</v>
      </c>
      <c r="C110" s="40"/>
      <c r="D110" s="40"/>
      <c r="E110" s="40"/>
      <c r="F110" s="40"/>
      <c r="G110" s="40"/>
      <c r="H110" s="40"/>
      <c r="I110" s="60">
        <f t="shared" si="151"/>
        <v>0</v>
      </c>
      <c r="J110" s="60">
        <f t="shared" si="169"/>
        <v>0</v>
      </c>
      <c r="K110" s="60">
        <f t="shared" si="170"/>
        <v>0</v>
      </c>
      <c r="L110" s="40"/>
      <c r="M110" s="40"/>
      <c r="N110" s="40"/>
      <c r="O110" s="60">
        <f t="shared" si="171"/>
        <v>0</v>
      </c>
      <c r="P110" s="60">
        <f t="shared" si="172"/>
        <v>0</v>
      </c>
      <c r="Q110" s="60">
        <f t="shared" si="173"/>
        <v>0</v>
      </c>
      <c r="R110" s="117"/>
      <c r="S110" s="117"/>
      <c r="T110" s="117"/>
      <c r="U110" s="60">
        <f t="shared" si="154"/>
        <v>0</v>
      </c>
      <c r="V110" s="60">
        <f t="shared" si="155"/>
        <v>0</v>
      </c>
      <c r="W110" s="60">
        <f t="shared" si="156"/>
        <v>0</v>
      </c>
      <c r="X110" s="60">
        <f t="shared" si="127"/>
        <v>0</v>
      </c>
      <c r="Y110" s="60">
        <f t="shared" si="128"/>
        <v>0</v>
      </c>
      <c r="Z110" s="60">
        <f t="shared" si="129"/>
        <v>0</v>
      </c>
    </row>
    <row r="111" spans="1:26" ht="84" hidden="1" customHeight="1" x14ac:dyDescent="0.25">
      <c r="A111" s="8" t="s">
        <v>111</v>
      </c>
      <c r="B111" s="15" t="s">
        <v>110</v>
      </c>
      <c r="C111" s="40"/>
      <c r="D111" s="40"/>
      <c r="E111" s="40"/>
      <c r="F111" s="40"/>
      <c r="G111" s="40"/>
      <c r="H111" s="40"/>
      <c r="I111" s="60">
        <f t="shared" si="151"/>
        <v>0</v>
      </c>
      <c r="J111" s="60">
        <f t="shared" si="169"/>
        <v>0</v>
      </c>
      <c r="K111" s="60">
        <f t="shared" si="170"/>
        <v>0</v>
      </c>
      <c r="L111" s="40"/>
      <c r="M111" s="40"/>
      <c r="N111" s="40"/>
      <c r="O111" s="60">
        <f t="shared" si="171"/>
        <v>0</v>
      </c>
      <c r="P111" s="60">
        <f t="shared" si="172"/>
        <v>0</v>
      </c>
      <c r="Q111" s="60">
        <f t="shared" si="173"/>
        <v>0</v>
      </c>
      <c r="R111" s="117"/>
      <c r="S111" s="117"/>
      <c r="T111" s="117"/>
      <c r="U111" s="60">
        <f t="shared" si="154"/>
        <v>0</v>
      </c>
      <c r="V111" s="60">
        <f t="shared" si="155"/>
        <v>0</v>
      </c>
      <c r="W111" s="60">
        <f t="shared" si="156"/>
        <v>0</v>
      </c>
      <c r="X111" s="60">
        <f t="shared" si="127"/>
        <v>0</v>
      </c>
      <c r="Y111" s="60">
        <f t="shared" si="128"/>
        <v>0</v>
      </c>
      <c r="Z111" s="60">
        <f t="shared" si="129"/>
        <v>0</v>
      </c>
    </row>
    <row r="112" spans="1:26" ht="82.5" hidden="1" customHeight="1" x14ac:dyDescent="0.25">
      <c r="A112" s="8" t="s">
        <v>257</v>
      </c>
      <c r="B112" s="15" t="s">
        <v>256</v>
      </c>
      <c r="C112" s="40"/>
      <c r="D112" s="40"/>
      <c r="E112" s="40"/>
      <c r="F112" s="40"/>
      <c r="G112" s="40"/>
      <c r="H112" s="40"/>
      <c r="I112" s="60">
        <f t="shared" si="151"/>
        <v>0</v>
      </c>
      <c r="J112" s="60">
        <f t="shared" si="169"/>
        <v>0</v>
      </c>
      <c r="K112" s="60">
        <f t="shared" si="170"/>
        <v>0</v>
      </c>
      <c r="L112" s="40"/>
      <c r="M112" s="40"/>
      <c r="N112" s="40"/>
      <c r="O112" s="60">
        <f t="shared" si="171"/>
        <v>0</v>
      </c>
      <c r="P112" s="60">
        <f t="shared" si="172"/>
        <v>0</v>
      </c>
      <c r="Q112" s="60">
        <f t="shared" si="173"/>
        <v>0</v>
      </c>
      <c r="R112" s="117"/>
      <c r="S112" s="117"/>
      <c r="T112" s="117"/>
      <c r="U112" s="60">
        <f t="shared" si="154"/>
        <v>0</v>
      </c>
      <c r="V112" s="60">
        <f t="shared" si="155"/>
        <v>0</v>
      </c>
      <c r="W112" s="60">
        <f t="shared" si="156"/>
        <v>0</v>
      </c>
      <c r="X112" s="60">
        <f t="shared" si="127"/>
        <v>0</v>
      </c>
      <c r="Y112" s="60">
        <f t="shared" si="128"/>
        <v>0</v>
      </c>
      <c r="Z112" s="60">
        <f t="shared" si="129"/>
        <v>0</v>
      </c>
    </row>
    <row r="113" spans="1:26" ht="90.75" customHeight="1" x14ac:dyDescent="0.25">
      <c r="A113" s="8" t="s">
        <v>109</v>
      </c>
      <c r="B113" s="15" t="s">
        <v>108</v>
      </c>
      <c r="C113" s="40">
        <v>25580.6</v>
      </c>
      <c r="D113" s="40">
        <v>23196.2</v>
      </c>
      <c r="E113" s="40">
        <v>12269.7</v>
      </c>
      <c r="F113" s="40">
        <v>25580.6</v>
      </c>
      <c r="G113" s="40">
        <v>23196.2</v>
      </c>
      <c r="H113" s="40">
        <v>12269.7</v>
      </c>
      <c r="I113" s="60">
        <f t="shared" si="151"/>
        <v>0</v>
      </c>
      <c r="J113" s="60">
        <f t="shared" si="169"/>
        <v>0</v>
      </c>
      <c r="K113" s="60">
        <f t="shared" si="170"/>
        <v>0</v>
      </c>
      <c r="L113" s="40">
        <v>25580.6</v>
      </c>
      <c r="M113" s="40">
        <v>23196.2</v>
      </c>
      <c r="N113" s="40">
        <v>12269.7</v>
      </c>
      <c r="O113" s="60">
        <f t="shared" si="171"/>
        <v>0</v>
      </c>
      <c r="P113" s="60">
        <f t="shared" si="172"/>
        <v>0</v>
      </c>
      <c r="Q113" s="60">
        <f t="shared" si="173"/>
        <v>0</v>
      </c>
      <c r="R113" s="117">
        <v>66954.5</v>
      </c>
      <c r="S113" s="117">
        <v>23196.2</v>
      </c>
      <c r="T113" s="117">
        <v>12269.7</v>
      </c>
      <c r="U113" s="60">
        <f t="shared" si="154"/>
        <v>41373.9</v>
      </c>
      <c r="V113" s="60">
        <f t="shared" si="155"/>
        <v>0</v>
      </c>
      <c r="W113" s="60">
        <f t="shared" si="156"/>
        <v>0</v>
      </c>
      <c r="X113" s="60">
        <f t="shared" si="127"/>
        <v>41373.9</v>
      </c>
      <c r="Y113" s="60">
        <f t="shared" si="128"/>
        <v>0</v>
      </c>
      <c r="Z113" s="60">
        <f t="shared" si="129"/>
        <v>0</v>
      </c>
    </row>
    <row r="114" spans="1:26" ht="53.25" customHeight="1" x14ac:dyDescent="0.25">
      <c r="A114" s="8" t="s">
        <v>107</v>
      </c>
      <c r="B114" s="9" t="s">
        <v>106</v>
      </c>
      <c r="C114" s="40">
        <v>20000</v>
      </c>
      <c r="D114" s="40">
        <v>20000</v>
      </c>
      <c r="E114" s="40">
        <v>20000</v>
      </c>
      <c r="F114" s="40">
        <v>20000</v>
      </c>
      <c r="G114" s="40">
        <v>20000</v>
      </c>
      <c r="H114" s="40">
        <v>20000</v>
      </c>
      <c r="I114" s="60">
        <f t="shared" si="151"/>
        <v>0</v>
      </c>
      <c r="J114" s="60">
        <f t="shared" si="169"/>
        <v>0</v>
      </c>
      <c r="K114" s="60">
        <f t="shared" si="170"/>
        <v>0</v>
      </c>
      <c r="L114" s="40">
        <v>20000</v>
      </c>
      <c r="M114" s="40">
        <v>20000</v>
      </c>
      <c r="N114" s="40">
        <v>20000</v>
      </c>
      <c r="O114" s="60">
        <f t="shared" si="171"/>
        <v>0</v>
      </c>
      <c r="P114" s="60">
        <f t="shared" si="172"/>
        <v>0</v>
      </c>
      <c r="Q114" s="60">
        <f t="shared" si="173"/>
        <v>0</v>
      </c>
      <c r="R114" s="117">
        <v>94500</v>
      </c>
      <c r="S114" s="117">
        <v>20000</v>
      </c>
      <c r="T114" s="117">
        <v>20000</v>
      </c>
      <c r="U114" s="60">
        <f t="shared" si="154"/>
        <v>74500</v>
      </c>
      <c r="V114" s="60">
        <f t="shared" si="155"/>
        <v>0</v>
      </c>
      <c r="W114" s="60">
        <f t="shared" si="156"/>
        <v>0</v>
      </c>
      <c r="X114" s="60">
        <f t="shared" si="127"/>
        <v>74500</v>
      </c>
      <c r="Y114" s="60">
        <f t="shared" si="128"/>
        <v>0</v>
      </c>
      <c r="Z114" s="60">
        <f t="shared" si="129"/>
        <v>0</v>
      </c>
    </row>
    <row r="115" spans="1:26" ht="53.25" customHeight="1" x14ac:dyDescent="0.25">
      <c r="A115" s="68" t="s">
        <v>346</v>
      </c>
      <c r="B115" s="9" t="s">
        <v>345</v>
      </c>
      <c r="C115" s="40"/>
      <c r="D115" s="40"/>
      <c r="E115" s="40"/>
      <c r="F115" s="40"/>
      <c r="G115" s="40"/>
      <c r="H115" s="40"/>
      <c r="I115" s="60">
        <f t="shared" ref="I115" si="201">F115-C115</f>
        <v>0</v>
      </c>
      <c r="J115" s="60">
        <f t="shared" ref="J115" si="202">G115-D115</f>
        <v>0</v>
      </c>
      <c r="K115" s="60">
        <f t="shared" ref="K115" si="203">H115-E115</f>
        <v>0</v>
      </c>
      <c r="L115" s="40"/>
      <c r="M115" s="40"/>
      <c r="N115" s="40"/>
      <c r="O115" s="60">
        <f t="shared" ref="O115" si="204">L115-F115</f>
        <v>0</v>
      </c>
      <c r="P115" s="60">
        <f t="shared" ref="P115" si="205">M115-G115</f>
        <v>0</v>
      </c>
      <c r="Q115" s="60">
        <f t="shared" ref="Q115" si="206">N115-H115</f>
        <v>0</v>
      </c>
      <c r="R115" s="117">
        <v>7549.1198299999996</v>
      </c>
      <c r="S115" s="117">
        <v>0</v>
      </c>
      <c r="T115" s="117">
        <v>0</v>
      </c>
      <c r="U115" s="60">
        <f t="shared" ref="U115" si="207">R115-L115</f>
        <v>7549.1198299999996</v>
      </c>
      <c r="V115" s="60">
        <f t="shared" ref="V115" si="208">S115-M115</f>
        <v>0</v>
      </c>
      <c r="W115" s="60">
        <f t="shared" ref="W115" si="209">T115-N115</f>
        <v>0</v>
      </c>
      <c r="X115" s="60">
        <f t="shared" si="127"/>
        <v>7549.1198299999996</v>
      </c>
      <c r="Y115" s="60">
        <f t="shared" si="128"/>
        <v>0</v>
      </c>
      <c r="Z115" s="60">
        <f t="shared" si="129"/>
        <v>0</v>
      </c>
    </row>
    <row r="116" spans="1:26" ht="81.75" customHeight="1" x14ac:dyDescent="0.25">
      <c r="A116" s="8" t="s">
        <v>105</v>
      </c>
      <c r="B116" s="9" t="s">
        <v>104</v>
      </c>
      <c r="C116" s="40">
        <v>75000</v>
      </c>
      <c r="D116" s="40">
        <v>83500</v>
      </c>
      <c r="E116" s="40">
        <v>90750</v>
      </c>
      <c r="F116" s="40">
        <v>75000</v>
      </c>
      <c r="G116" s="40">
        <v>83500</v>
      </c>
      <c r="H116" s="40">
        <v>90750</v>
      </c>
      <c r="I116" s="60">
        <f t="shared" si="151"/>
        <v>0</v>
      </c>
      <c r="J116" s="60">
        <f t="shared" si="169"/>
        <v>0</v>
      </c>
      <c r="K116" s="60">
        <f t="shared" si="170"/>
        <v>0</v>
      </c>
      <c r="L116" s="40">
        <v>75000</v>
      </c>
      <c r="M116" s="40">
        <v>83500</v>
      </c>
      <c r="N116" s="40">
        <v>90750</v>
      </c>
      <c r="O116" s="60">
        <f t="shared" si="171"/>
        <v>0</v>
      </c>
      <c r="P116" s="60">
        <f t="shared" si="172"/>
        <v>0</v>
      </c>
      <c r="Q116" s="60">
        <f t="shared" si="173"/>
        <v>0</v>
      </c>
      <c r="R116" s="117">
        <v>105000</v>
      </c>
      <c r="S116" s="117">
        <v>83500</v>
      </c>
      <c r="T116" s="117">
        <v>90750</v>
      </c>
      <c r="U116" s="60">
        <f t="shared" si="154"/>
        <v>30000</v>
      </c>
      <c r="V116" s="60">
        <f t="shared" si="155"/>
        <v>0</v>
      </c>
      <c r="W116" s="60">
        <f t="shared" si="156"/>
        <v>0</v>
      </c>
      <c r="X116" s="60">
        <f t="shared" si="127"/>
        <v>30000</v>
      </c>
      <c r="Y116" s="60">
        <f t="shared" si="128"/>
        <v>0</v>
      </c>
      <c r="Z116" s="60">
        <f t="shared" si="129"/>
        <v>0</v>
      </c>
    </row>
    <row r="117" spans="1:26" ht="51" hidden="1" customHeight="1" x14ac:dyDescent="0.25">
      <c r="A117" s="68" t="s">
        <v>331</v>
      </c>
      <c r="B117" s="9" t="s">
        <v>330</v>
      </c>
      <c r="C117" s="40"/>
      <c r="D117" s="40"/>
      <c r="E117" s="40"/>
      <c r="F117" s="40"/>
      <c r="G117" s="40"/>
      <c r="H117" s="40"/>
      <c r="I117" s="60">
        <f t="shared" ref="I117" si="210">F117-C117</f>
        <v>0</v>
      </c>
      <c r="J117" s="60">
        <f t="shared" ref="J117" si="211">G117-D117</f>
        <v>0</v>
      </c>
      <c r="K117" s="60">
        <f t="shared" ref="K117" si="212">H117-E117</f>
        <v>0</v>
      </c>
      <c r="L117" s="40"/>
      <c r="M117" s="40"/>
      <c r="N117" s="40"/>
      <c r="O117" s="60">
        <f t="shared" ref="O117" si="213">L117-F117</f>
        <v>0</v>
      </c>
      <c r="P117" s="60">
        <f t="shared" ref="P117" si="214">M117-G117</f>
        <v>0</v>
      </c>
      <c r="Q117" s="60">
        <f t="shared" ref="Q117" si="215">N117-H117</f>
        <v>0</v>
      </c>
      <c r="R117" s="117"/>
      <c r="S117" s="117"/>
      <c r="T117" s="117"/>
      <c r="U117" s="60">
        <f t="shared" si="154"/>
        <v>0</v>
      </c>
      <c r="V117" s="60">
        <f t="shared" si="155"/>
        <v>0</v>
      </c>
      <c r="W117" s="60">
        <f t="shared" si="156"/>
        <v>0</v>
      </c>
      <c r="X117" s="60">
        <f t="shared" si="127"/>
        <v>0</v>
      </c>
      <c r="Y117" s="60">
        <f t="shared" si="128"/>
        <v>0</v>
      </c>
      <c r="Z117" s="60">
        <f t="shared" si="129"/>
        <v>0</v>
      </c>
    </row>
    <row r="118" spans="1:26" s="6" customFormat="1" ht="27.75" customHeight="1" x14ac:dyDescent="0.25">
      <c r="A118" s="4" t="s">
        <v>103</v>
      </c>
      <c r="B118" s="7" t="s">
        <v>102</v>
      </c>
      <c r="C118" s="35">
        <v>9000</v>
      </c>
      <c r="D118" s="35">
        <v>9000</v>
      </c>
      <c r="E118" s="35">
        <v>9000</v>
      </c>
      <c r="F118" s="35">
        <v>9000</v>
      </c>
      <c r="G118" s="35">
        <v>9000</v>
      </c>
      <c r="H118" s="35">
        <v>9000</v>
      </c>
      <c r="I118" s="59">
        <f t="shared" si="151"/>
        <v>0</v>
      </c>
      <c r="J118" s="59">
        <f t="shared" si="169"/>
        <v>0</v>
      </c>
      <c r="K118" s="59">
        <f t="shared" si="170"/>
        <v>0</v>
      </c>
      <c r="L118" s="35">
        <v>9000</v>
      </c>
      <c r="M118" s="35">
        <v>9000</v>
      </c>
      <c r="N118" s="35">
        <v>9000</v>
      </c>
      <c r="O118" s="59">
        <f t="shared" si="171"/>
        <v>0</v>
      </c>
      <c r="P118" s="59">
        <f t="shared" si="172"/>
        <v>0</v>
      </c>
      <c r="Q118" s="59">
        <f t="shared" si="173"/>
        <v>0</v>
      </c>
      <c r="R118" s="116">
        <v>60000</v>
      </c>
      <c r="S118" s="116">
        <v>9000</v>
      </c>
      <c r="T118" s="116">
        <v>9000</v>
      </c>
      <c r="U118" s="59">
        <f t="shared" si="154"/>
        <v>51000</v>
      </c>
      <c r="V118" s="59">
        <f t="shared" si="155"/>
        <v>0</v>
      </c>
      <c r="W118" s="59">
        <f t="shared" si="156"/>
        <v>0</v>
      </c>
      <c r="X118" s="59">
        <f t="shared" si="127"/>
        <v>51000</v>
      </c>
      <c r="Y118" s="59">
        <f t="shared" si="128"/>
        <v>0</v>
      </c>
      <c r="Z118" s="59">
        <f t="shared" si="129"/>
        <v>0</v>
      </c>
    </row>
    <row r="119" spans="1:26" s="6" customFormat="1" ht="21" customHeight="1" x14ac:dyDescent="0.25">
      <c r="A119" s="4" t="s">
        <v>101</v>
      </c>
      <c r="B119" s="7" t="s">
        <v>100</v>
      </c>
      <c r="C119" s="35">
        <f t="shared" ref="C119:E119" si="216">C120+C121+C126</f>
        <v>1500</v>
      </c>
      <c r="D119" s="35">
        <f t="shared" si="216"/>
        <v>1500</v>
      </c>
      <c r="E119" s="35">
        <f t="shared" si="216"/>
        <v>1500</v>
      </c>
      <c r="F119" s="35">
        <f t="shared" ref="F119:H119" si="217">F120+F121+F126</f>
        <v>1500</v>
      </c>
      <c r="G119" s="35">
        <f t="shared" si="217"/>
        <v>1500</v>
      </c>
      <c r="H119" s="35">
        <f t="shared" si="217"/>
        <v>1500</v>
      </c>
      <c r="I119" s="59">
        <f t="shared" si="151"/>
        <v>0</v>
      </c>
      <c r="J119" s="59">
        <f t="shared" si="169"/>
        <v>0</v>
      </c>
      <c r="K119" s="59">
        <f t="shared" si="170"/>
        <v>0</v>
      </c>
      <c r="L119" s="35">
        <f t="shared" ref="L119:N119" si="218">L120+L121+L126</f>
        <v>1500</v>
      </c>
      <c r="M119" s="35">
        <f t="shared" si="218"/>
        <v>1500</v>
      </c>
      <c r="N119" s="35">
        <f t="shared" si="218"/>
        <v>1500</v>
      </c>
      <c r="O119" s="59">
        <f t="shared" si="171"/>
        <v>0</v>
      </c>
      <c r="P119" s="59">
        <f t="shared" si="172"/>
        <v>0</v>
      </c>
      <c r="Q119" s="59">
        <f t="shared" si="173"/>
        <v>0</v>
      </c>
      <c r="R119" s="116">
        <f t="shared" ref="R119:T119" si="219">R120+R121+R126</f>
        <v>14626.00964</v>
      </c>
      <c r="S119" s="116">
        <f t="shared" si="219"/>
        <v>1500</v>
      </c>
      <c r="T119" s="116">
        <f t="shared" si="219"/>
        <v>1500</v>
      </c>
      <c r="U119" s="59">
        <f t="shared" si="154"/>
        <v>13126.00964</v>
      </c>
      <c r="V119" s="59">
        <f t="shared" si="155"/>
        <v>0</v>
      </c>
      <c r="W119" s="59">
        <f t="shared" si="156"/>
        <v>0</v>
      </c>
      <c r="X119" s="59">
        <f t="shared" si="127"/>
        <v>13126.00964</v>
      </c>
      <c r="Y119" s="59">
        <f t="shared" si="128"/>
        <v>0</v>
      </c>
      <c r="Z119" s="59">
        <f t="shared" si="129"/>
        <v>0</v>
      </c>
    </row>
    <row r="120" spans="1:26" ht="30.75" hidden="1" customHeight="1" x14ac:dyDescent="0.25">
      <c r="A120" s="8" t="s">
        <v>99</v>
      </c>
      <c r="B120" s="9" t="s">
        <v>98</v>
      </c>
      <c r="C120" s="40"/>
      <c r="D120" s="40"/>
      <c r="E120" s="40"/>
      <c r="F120" s="40"/>
      <c r="G120" s="40"/>
      <c r="H120" s="40"/>
      <c r="I120" s="60">
        <f t="shared" si="151"/>
        <v>0</v>
      </c>
      <c r="J120" s="60">
        <f t="shared" si="169"/>
        <v>0</v>
      </c>
      <c r="K120" s="60">
        <f t="shared" si="170"/>
        <v>0</v>
      </c>
      <c r="L120" s="40"/>
      <c r="M120" s="40"/>
      <c r="N120" s="40"/>
      <c r="O120" s="60">
        <f t="shared" si="171"/>
        <v>0</v>
      </c>
      <c r="P120" s="60">
        <f t="shared" si="172"/>
        <v>0</v>
      </c>
      <c r="Q120" s="60">
        <f t="shared" si="173"/>
        <v>0</v>
      </c>
      <c r="R120" s="117"/>
      <c r="S120" s="117"/>
      <c r="T120" s="117"/>
      <c r="U120" s="60">
        <f t="shared" si="154"/>
        <v>0</v>
      </c>
      <c r="V120" s="60">
        <f t="shared" si="155"/>
        <v>0</v>
      </c>
      <c r="W120" s="60">
        <f t="shared" si="156"/>
        <v>0</v>
      </c>
      <c r="X120" s="60">
        <f t="shared" si="127"/>
        <v>0</v>
      </c>
      <c r="Y120" s="60">
        <f t="shared" si="128"/>
        <v>0</v>
      </c>
      <c r="Z120" s="60">
        <f t="shared" si="129"/>
        <v>0</v>
      </c>
    </row>
    <row r="121" spans="1:26" ht="21.75" hidden="1" customHeight="1" x14ac:dyDescent="0.25">
      <c r="A121" s="8" t="s">
        <v>96</v>
      </c>
      <c r="B121" s="9" t="s">
        <v>97</v>
      </c>
      <c r="C121" s="40">
        <f t="shared" ref="C121:E121" si="220">SUM(C122:C125)</f>
        <v>1500</v>
      </c>
      <c r="D121" s="40">
        <f t="shared" si="220"/>
        <v>1500</v>
      </c>
      <c r="E121" s="40">
        <f t="shared" si="220"/>
        <v>1500</v>
      </c>
      <c r="F121" s="40">
        <f t="shared" ref="F121:H121" si="221">SUM(F122:F125)</f>
        <v>1500</v>
      </c>
      <c r="G121" s="40">
        <f t="shared" si="221"/>
        <v>1500</v>
      </c>
      <c r="H121" s="40">
        <f t="shared" si="221"/>
        <v>1500</v>
      </c>
      <c r="I121" s="60">
        <f t="shared" si="151"/>
        <v>0</v>
      </c>
      <c r="J121" s="60">
        <f t="shared" si="169"/>
        <v>0</v>
      </c>
      <c r="K121" s="60">
        <f t="shared" si="170"/>
        <v>0</v>
      </c>
      <c r="L121" s="40">
        <f t="shared" ref="L121:N121" si="222">SUM(L122:L125)</f>
        <v>1500</v>
      </c>
      <c r="M121" s="40">
        <f t="shared" si="222"/>
        <v>1500</v>
      </c>
      <c r="N121" s="40">
        <f t="shared" si="222"/>
        <v>1500</v>
      </c>
      <c r="O121" s="60">
        <f t="shared" si="171"/>
        <v>0</v>
      </c>
      <c r="P121" s="60">
        <f t="shared" si="172"/>
        <v>0</v>
      </c>
      <c r="Q121" s="60">
        <f t="shared" si="173"/>
        <v>0</v>
      </c>
      <c r="R121" s="117">
        <f t="shared" ref="R121:T121" si="223">SUM(R122:R125)</f>
        <v>14626.00964</v>
      </c>
      <c r="S121" s="117">
        <f t="shared" si="223"/>
        <v>1500</v>
      </c>
      <c r="T121" s="117">
        <f t="shared" si="223"/>
        <v>1500</v>
      </c>
      <c r="U121" s="60">
        <f t="shared" si="154"/>
        <v>13126.00964</v>
      </c>
      <c r="V121" s="60">
        <f t="shared" si="155"/>
        <v>0</v>
      </c>
      <c r="W121" s="60">
        <f t="shared" si="156"/>
        <v>0</v>
      </c>
      <c r="X121" s="60">
        <f t="shared" si="127"/>
        <v>13126.00964</v>
      </c>
      <c r="Y121" s="60">
        <f t="shared" si="128"/>
        <v>0</v>
      </c>
      <c r="Z121" s="60">
        <f t="shared" si="129"/>
        <v>0</v>
      </c>
    </row>
    <row r="122" spans="1:26" s="12" customFormat="1" ht="21.75" hidden="1" customHeight="1" x14ac:dyDescent="0.25">
      <c r="A122" s="10" t="s">
        <v>96</v>
      </c>
      <c r="B122" s="11" t="s">
        <v>95</v>
      </c>
      <c r="C122" s="42"/>
      <c r="D122" s="42"/>
      <c r="E122" s="42"/>
      <c r="F122" s="42"/>
      <c r="G122" s="42"/>
      <c r="H122" s="42"/>
      <c r="I122" s="61">
        <f t="shared" si="151"/>
        <v>0</v>
      </c>
      <c r="J122" s="61">
        <f t="shared" si="169"/>
        <v>0</v>
      </c>
      <c r="K122" s="61">
        <f t="shared" si="170"/>
        <v>0</v>
      </c>
      <c r="L122" s="42"/>
      <c r="M122" s="42"/>
      <c r="N122" s="42"/>
      <c r="O122" s="61">
        <f t="shared" si="171"/>
        <v>0</v>
      </c>
      <c r="P122" s="61">
        <f t="shared" si="172"/>
        <v>0</v>
      </c>
      <c r="Q122" s="61">
        <f t="shared" si="173"/>
        <v>0</v>
      </c>
      <c r="R122" s="69"/>
      <c r="S122" s="69"/>
      <c r="T122" s="69"/>
      <c r="U122" s="61">
        <f t="shared" si="154"/>
        <v>0</v>
      </c>
      <c r="V122" s="61">
        <f t="shared" si="155"/>
        <v>0</v>
      </c>
      <c r="W122" s="61">
        <f t="shared" si="156"/>
        <v>0</v>
      </c>
      <c r="X122" s="61">
        <f t="shared" si="127"/>
        <v>0</v>
      </c>
      <c r="Y122" s="61">
        <f t="shared" si="128"/>
        <v>0</v>
      </c>
      <c r="Z122" s="61">
        <f t="shared" si="129"/>
        <v>0</v>
      </c>
    </row>
    <row r="123" spans="1:26" s="12" customFormat="1" ht="24" hidden="1" customHeight="1" x14ac:dyDescent="0.25">
      <c r="A123" s="10" t="s">
        <v>94</v>
      </c>
      <c r="B123" s="11" t="s">
        <v>95</v>
      </c>
      <c r="C123" s="42"/>
      <c r="D123" s="42"/>
      <c r="E123" s="42"/>
      <c r="F123" s="42"/>
      <c r="G123" s="42"/>
      <c r="H123" s="42"/>
      <c r="I123" s="61">
        <f t="shared" si="151"/>
        <v>0</v>
      </c>
      <c r="J123" s="61">
        <f t="shared" si="169"/>
        <v>0</v>
      </c>
      <c r="K123" s="61">
        <f t="shared" si="170"/>
        <v>0</v>
      </c>
      <c r="L123" s="42"/>
      <c r="M123" s="42"/>
      <c r="N123" s="42"/>
      <c r="O123" s="61">
        <f t="shared" si="171"/>
        <v>0</v>
      </c>
      <c r="P123" s="61">
        <f t="shared" si="172"/>
        <v>0</v>
      </c>
      <c r="Q123" s="61">
        <f t="shared" si="173"/>
        <v>0</v>
      </c>
      <c r="R123" s="69"/>
      <c r="S123" s="69"/>
      <c r="T123" s="69"/>
      <c r="U123" s="61">
        <f t="shared" si="154"/>
        <v>0</v>
      </c>
      <c r="V123" s="61">
        <f t="shared" si="155"/>
        <v>0</v>
      </c>
      <c r="W123" s="61">
        <f t="shared" si="156"/>
        <v>0</v>
      </c>
      <c r="X123" s="61">
        <f t="shared" si="127"/>
        <v>0</v>
      </c>
      <c r="Y123" s="61">
        <f t="shared" si="128"/>
        <v>0</v>
      </c>
      <c r="Z123" s="61">
        <f t="shared" si="129"/>
        <v>0</v>
      </c>
    </row>
    <row r="124" spans="1:26" s="12" customFormat="1" ht="24" hidden="1" customHeight="1" x14ac:dyDescent="0.25">
      <c r="A124" s="10" t="s">
        <v>93</v>
      </c>
      <c r="B124" s="11" t="s">
        <v>95</v>
      </c>
      <c r="C124" s="42"/>
      <c r="D124" s="42"/>
      <c r="E124" s="42"/>
      <c r="F124" s="42"/>
      <c r="G124" s="42"/>
      <c r="H124" s="42"/>
      <c r="I124" s="61">
        <f t="shared" si="151"/>
        <v>0</v>
      </c>
      <c r="J124" s="61">
        <f t="shared" si="169"/>
        <v>0</v>
      </c>
      <c r="K124" s="61">
        <f t="shared" si="170"/>
        <v>0</v>
      </c>
      <c r="L124" s="42"/>
      <c r="M124" s="42"/>
      <c r="N124" s="42"/>
      <c r="O124" s="61">
        <f t="shared" si="171"/>
        <v>0</v>
      </c>
      <c r="P124" s="61">
        <f t="shared" si="172"/>
        <v>0</v>
      </c>
      <c r="Q124" s="61">
        <f t="shared" si="173"/>
        <v>0</v>
      </c>
      <c r="R124" s="69"/>
      <c r="S124" s="69"/>
      <c r="T124" s="69"/>
      <c r="U124" s="61">
        <f t="shared" si="154"/>
        <v>0</v>
      </c>
      <c r="V124" s="61">
        <f t="shared" si="155"/>
        <v>0</v>
      </c>
      <c r="W124" s="61">
        <f t="shared" si="156"/>
        <v>0</v>
      </c>
      <c r="X124" s="61">
        <f t="shared" si="127"/>
        <v>0</v>
      </c>
      <c r="Y124" s="61">
        <f t="shared" si="128"/>
        <v>0</v>
      </c>
      <c r="Z124" s="61">
        <f t="shared" si="129"/>
        <v>0</v>
      </c>
    </row>
    <row r="125" spans="1:26" s="12" customFormat="1" ht="49.5" hidden="1" customHeight="1" x14ac:dyDescent="0.25">
      <c r="A125" s="10" t="s">
        <v>92</v>
      </c>
      <c r="B125" s="11" t="s">
        <v>91</v>
      </c>
      <c r="C125" s="42">
        <v>1500</v>
      </c>
      <c r="D125" s="42">
        <v>1500</v>
      </c>
      <c r="E125" s="42">
        <v>1500</v>
      </c>
      <c r="F125" s="42">
        <v>1500</v>
      </c>
      <c r="G125" s="42">
        <v>1500</v>
      </c>
      <c r="H125" s="42">
        <v>1500</v>
      </c>
      <c r="I125" s="61">
        <f t="shared" si="151"/>
        <v>0</v>
      </c>
      <c r="J125" s="61">
        <f t="shared" si="169"/>
        <v>0</v>
      </c>
      <c r="K125" s="61">
        <f t="shared" si="170"/>
        <v>0</v>
      </c>
      <c r="L125" s="42">
        <v>1500</v>
      </c>
      <c r="M125" s="42">
        <v>1500</v>
      </c>
      <c r="N125" s="42">
        <v>1500</v>
      </c>
      <c r="O125" s="61">
        <f t="shared" si="171"/>
        <v>0</v>
      </c>
      <c r="P125" s="61">
        <f t="shared" si="172"/>
        <v>0</v>
      </c>
      <c r="Q125" s="61">
        <f t="shared" si="173"/>
        <v>0</v>
      </c>
      <c r="R125" s="69">
        <v>14626.00964</v>
      </c>
      <c r="S125" s="69">
        <v>1500</v>
      </c>
      <c r="T125" s="69">
        <v>1500</v>
      </c>
      <c r="U125" s="61">
        <f t="shared" ref="U125:U163" si="224">R125-L125</f>
        <v>13126.00964</v>
      </c>
      <c r="V125" s="61">
        <f t="shared" ref="V125:V163" si="225">S125-M125</f>
        <v>0</v>
      </c>
      <c r="W125" s="61">
        <f t="shared" ref="W125:W163" si="226">T125-N125</f>
        <v>0</v>
      </c>
      <c r="X125" s="61">
        <f t="shared" si="127"/>
        <v>13126.00964</v>
      </c>
      <c r="Y125" s="61">
        <f t="shared" si="128"/>
        <v>0</v>
      </c>
      <c r="Z125" s="61">
        <f t="shared" si="129"/>
        <v>0</v>
      </c>
    </row>
    <row r="126" spans="1:26" ht="30.75" hidden="1" customHeight="1" x14ac:dyDescent="0.25">
      <c r="A126" s="8" t="s">
        <v>90</v>
      </c>
      <c r="B126" s="9" t="s">
        <v>89</v>
      </c>
      <c r="C126" s="40">
        <f t="shared" ref="C126:T126" si="227">C127</f>
        <v>0</v>
      </c>
      <c r="D126" s="40">
        <f t="shared" si="227"/>
        <v>0</v>
      </c>
      <c r="E126" s="40">
        <f t="shared" si="227"/>
        <v>0</v>
      </c>
      <c r="F126" s="40">
        <f t="shared" si="227"/>
        <v>0</v>
      </c>
      <c r="G126" s="40">
        <f t="shared" si="227"/>
        <v>0</v>
      </c>
      <c r="H126" s="40">
        <f t="shared" si="227"/>
        <v>0</v>
      </c>
      <c r="I126" s="60">
        <f t="shared" si="151"/>
        <v>0</v>
      </c>
      <c r="J126" s="60">
        <f t="shared" si="169"/>
        <v>0</v>
      </c>
      <c r="K126" s="60">
        <f t="shared" si="170"/>
        <v>0</v>
      </c>
      <c r="L126" s="40">
        <f t="shared" si="227"/>
        <v>0</v>
      </c>
      <c r="M126" s="40">
        <f t="shared" si="227"/>
        <v>0</v>
      </c>
      <c r="N126" s="40">
        <f t="shared" si="227"/>
        <v>0</v>
      </c>
      <c r="O126" s="60">
        <f t="shared" si="171"/>
        <v>0</v>
      </c>
      <c r="P126" s="60">
        <f t="shared" si="172"/>
        <v>0</v>
      </c>
      <c r="Q126" s="60">
        <f t="shared" si="173"/>
        <v>0</v>
      </c>
      <c r="R126" s="117">
        <f t="shared" si="227"/>
        <v>0</v>
      </c>
      <c r="S126" s="117">
        <f t="shared" si="227"/>
        <v>0</v>
      </c>
      <c r="T126" s="117">
        <f t="shared" si="227"/>
        <v>0</v>
      </c>
      <c r="U126" s="60">
        <f t="shared" si="224"/>
        <v>0</v>
      </c>
      <c r="V126" s="60">
        <f t="shared" si="225"/>
        <v>0</v>
      </c>
      <c r="W126" s="60">
        <f t="shared" si="226"/>
        <v>0</v>
      </c>
      <c r="X126" s="60">
        <f t="shared" si="127"/>
        <v>0</v>
      </c>
      <c r="Y126" s="60">
        <f t="shared" si="128"/>
        <v>0</v>
      </c>
      <c r="Z126" s="60">
        <f t="shared" si="129"/>
        <v>0</v>
      </c>
    </row>
    <row r="127" spans="1:26" s="12" customFormat="1" ht="36" hidden="1" customHeight="1" x14ac:dyDescent="0.25">
      <c r="A127" s="10"/>
      <c r="B127" s="11" t="s">
        <v>247</v>
      </c>
      <c r="C127" s="42"/>
      <c r="D127" s="42"/>
      <c r="E127" s="42"/>
      <c r="F127" s="42"/>
      <c r="G127" s="42"/>
      <c r="H127" s="42"/>
      <c r="I127" s="61">
        <f t="shared" si="151"/>
        <v>0</v>
      </c>
      <c r="J127" s="61">
        <f t="shared" si="169"/>
        <v>0</v>
      </c>
      <c r="K127" s="61">
        <f t="shared" si="170"/>
        <v>0</v>
      </c>
      <c r="L127" s="42"/>
      <c r="M127" s="42"/>
      <c r="N127" s="42"/>
      <c r="O127" s="61">
        <f t="shared" si="171"/>
        <v>0</v>
      </c>
      <c r="P127" s="61">
        <f t="shared" si="172"/>
        <v>0</v>
      </c>
      <c r="Q127" s="61">
        <f t="shared" si="173"/>
        <v>0</v>
      </c>
      <c r="R127" s="69"/>
      <c r="S127" s="69"/>
      <c r="T127" s="69"/>
      <c r="U127" s="61">
        <f t="shared" si="224"/>
        <v>0</v>
      </c>
      <c r="V127" s="61">
        <f t="shared" si="225"/>
        <v>0</v>
      </c>
      <c r="W127" s="61">
        <f t="shared" si="226"/>
        <v>0</v>
      </c>
      <c r="X127" s="61">
        <f t="shared" si="127"/>
        <v>0</v>
      </c>
      <c r="Y127" s="61">
        <f t="shared" si="128"/>
        <v>0</v>
      </c>
      <c r="Z127" s="61">
        <f t="shared" si="129"/>
        <v>0</v>
      </c>
    </row>
    <row r="128" spans="1:26" s="6" customFormat="1" ht="27.75" customHeight="1" x14ac:dyDescent="0.25">
      <c r="A128" s="4" t="s">
        <v>88</v>
      </c>
      <c r="B128" s="5" t="s">
        <v>87</v>
      </c>
      <c r="C128" s="35">
        <f t="shared" ref="C128:H128" si="228">C130+C133+C220+C249+C262+C263+C264+C267</f>
        <v>6156471.1111399997</v>
      </c>
      <c r="D128" s="35">
        <f t="shared" si="228"/>
        <v>3670624.9429699997</v>
      </c>
      <c r="E128" s="35">
        <f t="shared" si="228"/>
        <v>4120329.8630900001</v>
      </c>
      <c r="F128" s="35">
        <f t="shared" si="228"/>
        <v>6156471.1111399997</v>
      </c>
      <c r="G128" s="35">
        <f t="shared" si="228"/>
        <v>3670624.9429700002</v>
      </c>
      <c r="H128" s="35">
        <f t="shared" si="228"/>
        <v>4120329.8630901249</v>
      </c>
      <c r="I128" s="35">
        <f t="shared" si="151"/>
        <v>0</v>
      </c>
      <c r="J128" s="35">
        <f t="shared" si="169"/>
        <v>0</v>
      </c>
      <c r="K128" s="35">
        <f t="shared" si="170"/>
        <v>1.2479722499847412E-7</v>
      </c>
      <c r="L128" s="35">
        <f>L130+L133+L220+L249+L262+L263+L264+L267</f>
        <v>6632116.0907000005</v>
      </c>
      <c r="M128" s="35">
        <f>M130+M133+M220+M249+M262+M263+M264+M267</f>
        <v>3876091.5196500001</v>
      </c>
      <c r="N128" s="35">
        <f>N130+N133+N220+N249+N262+N263+N264+N267</f>
        <v>4119284.58653</v>
      </c>
      <c r="O128" s="35">
        <f t="shared" si="171"/>
        <v>475644.97956000082</v>
      </c>
      <c r="P128" s="35">
        <f t="shared" si="172"/>
        <v>205466.57667999994</v>
      </c>
      <c r="Q128" s="35">
        <f t="shared" si="173"/>
        <v>-1045.2765601249412</v>
      </c>
      <c r="R128" s="116">
        <f>R130+R133+R220+R249+R261+R262+R263+R264+R267</f>
        <v>6449843.0971800005</v>
      </c>
      <c r="S128" s="116">
        <f>S130+S133+S220+S249+S261+S262+S263+S264+S267</f>
        <v>4279806.0636999998</v>
      </c>
      <c r="T128" s="116">
        <f>T130+T133+T220+T249+T261+T262+T263+T264+T267</f>
        <v>4119284.58653</v>
      </c>
      <c r="U128" s="35">
        <f t="shared" si="224"/>
        <v>-182272.99352000002</v>
      </c>
      <c r="V128" s="35">
        <f t="shared" si="225"/>
        <v>403714.54404999968</v>
      </c>
      <c r="W128" s="35">
        <f t="shared" si="226"/>
        <v>0</v>
      </c>
      <c r="X128" s="35">
        <f t="shared" si="127"/>
        <v>293371.9860400008</v>
      </c>
      <c r="Y128" s="35">
        <f t="shared" si="128"/>
        <v>609181.12073000008</v>
      </c>
      <c r="Z128" s="35">
        <f t="shared" si="129"/>
        <v>-1045.2765600001439</v>
      </c>
    </row>
    <row r="129" spans="1:26" s="6" customFormat="1" ht="38.25" customHeight="1" x14ac:dyDescent="0.25">
      <c r="A129" s="19" t="s">
        <v>86</v>
      </c>
      <c r="B129" s="5" t="s">
        <v>85</v>
      </c>
      <c r="C129" s="35">
        <f t="shared" ref="C129:H129" si="229">C130+C133+C220+C249</f>
        <v>6156471.1111399997</v>
      </c>
      <c r="D129" s="35">
        <f t="shared" si="229"/>
        <v>3670624.9429699997</v>
      </c>
      <c r="E129" s="35">
        <f t="shared" si="229"/>
        <v>4120329.8630900001</v>
      </c>
      <c r="F129" s="35">
        <f t="shared" si="229"/>
        <v>6156471.1111399997</v>
      </c>
      <c r="G129" s="35">
        <f t="shared" si="229"/>
        <v>3670624.9429700002</v>
      </c>
      <c r="H129" s="35">
        <f t="shared" si="229"/>
        <v>4120329.8630901249</v>
      </c>
      <c r="I129" s="35">
        <f t="shared" si="151"/>
        <v>0</v>
      </c>
      <c r="J129" s="35">
        <f t="shared" si="169"/>
        <v>0</v>
      </c>
      <c r="K129" s="35">
        <f t="shared" si="170"/>
        <v>1.2479722499847412E-7</v>
      </c>
      <c r="L129" s="35">
        <f>L130+L133+L220+L249</f>
        <v>6623538.9813000001</v>
      </c>
      <c r="M129" s="35">
        <f>M130+M133+M220+M249</f>
        <v>3876091.5196500001</v>
      </c>
      <c r="N129" s="35">
        <f>N130+N133+N220+N249</f>
        <v>4119284.58653</v>
      </c>
      <c r="O129" s="35">
        <f t="shared" si="171"/>
        <v>467067.8701600004</v>
      </c>
      <c r="P129" s="35">
        <f t="shared" si="172"/>
        <v>205466.57667999994</v>
      </c>
      <c r="Q129" s="35">
        <f t="shared" si="173"/>
        <v>-1045.2765601249412</v>
      </c>
      <c r="R129" s="116">
        <f>R130+R133+R220+R249</f>
        <v>6441265.9877800001</v>
      </c>
      <c r="S129" s="116">
        <f>S130+S133+S220+S249</f>
        <v>4279806.0636999998</v>
      </c>
      <c r="T129" s="116">
        <f>T130+T133+T220+T249</f>
        <v>4119284.58653</v>
      </c>
      <c r="U129" s="35">
        <f t="shared" si="224"/>
        <v>-182272.99352000002</v>
      </c>
      <c r="V129" s="35">
        <f t="shared" si="225"/>
        <v>403714.54404999968</v>
      </c>
      <c r="W129" s="35">
        <f t="shared" si="226"/>
        <v>0</v>
      </c>
      <c r="X129" s="35">
        <f t="shared" si="127"/>
        <v>284794.87664000038</v>
      </c>
      <c r="Y129" s="35">
        <f t="shared" si="128"/>
        <v>609181.12073000008</v>
      </c>
      <c r="Z129" s="35">
        <f t="shared" si="129"/>
        <v>-1045.2765600001439</v>
      </c>
    </row>
    <row r="130" spans="1:26" s="6" customFormat="1" ht="34.5" hidden="1" customHeight="1" x14ac:dyDescent="0.25">
      <c r="A130" s="19" t="s">
        <v>84</v>
      </c>
      <c r="B130" s="7" t="s">
        <v>83</v>
      </c>
      <c r="C130" s="35">
        <f>SUM(C131:C132)</f>
        <v>0</v>
      </c>
      <c r="D130" s="35">
        <f>D131+D132</f>
        <v>0</v>
      </c>
      <c r="E130" s="35">
        <f>E131+E132</f>
        <v>0</v>
      </c>
      <c r="F130" s="35">
        <f>SUM(F131:F132)</f>
        <v>0</v>
      </c>
      <c r="G130" s="35">
        <f>G131+G132</f>
        <v>0</v>
      </c>
      <c r="H130" s="35">
        <f>H131+H132</f>
        <v>0</v>
      </c>
      <c r="I130" s="59">
        <f t="shared" si="151"/>
        <v>0</v>
      </c>
      <c r="J130" s="59">
        <f t="shared" si="169"/>
        <v>0</v>
      </c>
      <c r="K130" s="59">
        <f t="shared" si="170"/>
        <v>0</v>
      </c>
      <c r="L130" s="35">
        <f>SUM(L131:L132)</f>
        <v>0</v>
      </c>
      <c r="M130" s="35">
        <f>M131+M132</f>
        <v>0</v>
      </c>
      <c r="N130" s="35">
        <f>N131+N132</f>
        <v>0</v>
      </c>
      <c r="O130" s="59">
        <f t="shared" si="171"/>
        <v>0</v>
      </c>
      <c r="P130" s="59">
        <f t="shared" si="172"/>
        <v>0</v>
      </c>
      <c r="Q130" s="59">
        <f t="shared" si="173"/>
        <v>0</v>
      </c>
      <c r="R130" s="116">
        <f>SUM(R131:R132)</f>
        <v>0</v>
      </c>
      <c r="S130" s="116">
        <f>S131+S132</f>
        <v>0</v>
      </c>
      <c r="T130" s="116">
        <f>T131+T132</f>
        <v>0</v>
      </c>
      <c r="U130" s="59">
        <f t="shared" si="224"/>
        <v>0</v>
      </c>
      <c r="V130" s="59">
        <f t="shared" si="225"/>
        <v>0</v>
      </c>
      <c r="W130" s="59">
        <f t="shared" si="226"/>
        <v>0</v>
      </c>
      <c r="X130" s="59">
        <f t="shared" si="127"/>
        <v>0</v>
      </c>
      <c r="Y130" s="59">
        <f t="shared" si="128"/>
        <v>0</v>
      </c>
      <c r="Z130" s="59">
        <f t="shared" si="129"/>
        <v>0</v>
      </c>
    </row>
    <row r="131" spans="1:26" ht="36" hidden="1" customHeight="1" x14ac:dyDescent="0.25">
      <c r="A131" s="8" t="s">
        <v>82</v>
      </c>
      <c r="B131" s="20" t="s">
        <v>81</v>
      </c>
      <c r="C131" s="40"/>
      <c r="D131" s="40"/>
      <c r="E131" s="40"/>
      <c r="F131" s="40"/>
      <c r="G131" s="40"/>
      <c r="H131" s="40"/>
      <c r="I131" s="60">
        <f t="shared" si="151"/>
        <v>0</v>
      </c>
      <c r="J131" s="60">
        <f t="shared" si="169"/>
        <v>0</v>
      </c>
      <c r="K131" s="60">
        <f t="shared" si="170"/>
        <v>0</v>
      </c>
      <c r="L131" s="40"/>
      <c r="M131" s="40"/>
      <c r="N131" s="40"/>
      <c r="O131" s="60">
        <f t="shared" si="171"/>
        <v>0</v>
      </c>
      <c r="P131" s="60">
        <f t="shared" si="172"/>
        <v>0</v>
      </c>
      <c r="Q131" s="60">
        <f t="shared" si="173"/>
        <v>0</v>
      </c>
      <c r="R131" s="117"/>
      <c r="S131" s="117"/>
      <c r="T131" s="117"/>
      <c r="U131" s="60">
        <f t="shared" si="224"/>
        <v>0</v>
      </c>
      <c r="V131" s="60">
        <f t="shared" si="225"/>
        <v>0</v>
      </c>
      <c r="W131" s="60">
        <f t="shared" si="226"/>
        <v>0</v>
      </c>
      <c r="X131" s="60">
        <f t="shared" si="127"/>
        <v>0</v>
      </c>
      <c r="Y131" s="60">
        <f t="shared" si="128"/>
        <v>0</v>
      </c>
      <c r="Z131" s="60">
        <f t="shared" si="129"/>
        <v>0</v>
      </c>
    </row>
    <row r="132" spans="1:26" ht="31.5" hidden="1" customHeight="1" x14ac:dyDescent="0.25">
      <c r="A132" s="8" t="s">
        <v>80</v>
      </c>
      <c r="B132" s="20" t="s">
        <v>79</v>
      </c>
      <c r="C132" s="39"/>
      <c r="D132" s="40"/>
      <c r="E132" s="40"/>
      <c r="F132" s="39"/>
      <c r="G132" s="40"/>
      <c r="H132" s="40"/>
      <c r="I132" s="60">
        <f t="shared" si="151"/>
        <v>0</v>
      </c>
      <c r="J132" s="60">
        <f t="shared" si="169"/>
        <v>0</v>
      </c>
      <c r="K132" s="60">
        <f t="shared" si="170"/>
        <v>0</v>
      </c>
      <c r="L132" s="39"/>
      <c r="M132" s="40"/>
      <c r="N132" s="40"/>
      <c r="O132" s="60">
        <f t="shared" si="171"/>
        <v>0</v>
      </c>
      <c r="P132" s="60">
        <f t="shared" si="172"/>
        <v>0</v>
      </c>
      <c r="Q132" s="60">
        <f t="shared" si="173"/>
        <v>0</v>
      </c>
      <c r="R132" s="122"/>
      <c r="S132" s="117"/>
      <c r="T132" s="117"/>
      <c r="U132" s="60">
        <f t="shared" si="224"/>
        <v>0</v>
      </c>
      <c r="V132" s="60">
        <f t="shared" si="225"/>
        <v>0</v>
      </c>
      <c r="W132" s="60">
        <f t="shared" si="226"/>
        <v>0</v>
      </c>
      <c r="X132" s="60">
        <f t="shared" si="127"/>
        <v>0</v>
      </c>
      <c r="Y132" s="60">
        <f t="shared" si="128"/>
        <v>0</v>
      </c>
      <c r="Z132" s="60">
        <f t="shared" si="129"/>
        <v>0</v>
      </c>
    </row>
    <row r="133" spans="1:26" s="6" customFormat="1" ht="35.25" customHeight="1" x14ac:dyDescent="0.25">
      <c r="A133" s="4" t="s">
        <v>78</v>
      </c>
      <c r="B133" s="7" t="s">
        <v>77</v>
      </c>
      <c r="C133" s="35">
        <f t="shared" ref="C133:H133" si="230">C134+C138+C139+C140+C146+C148+C149+C150+C154+C158+C159+C160+C161+C162+C165+C174+C177+C180+C181+C196</f>
        <v>3485726.6911399998</v>
      </c>
      <c r="D133" s="35">
        <f t="shared" si="230"/>
        <v>1561014.5229699998</v>
      </c>
      <c r="E133" s="35">
        <f t="shared" si="230"/>
        <v>2023769.8430899999</v>
      </c>
      <c r="F133" s="35">
        <f t="shared" si="230"/>
        <v>3485726.6911399998</v>
      </c>
      <c r="G133" s="35">
        <f t="shared" si="230"/>
        <v>1561014.52297</v>
      </c>
      <c r="H133" s="35">
        <f t="shared" si="230"/>
        <v>2023769.8430901249</v>
      </c>
      <c r="I133" s="35">
        <f t="shared" si="151"/>
        <v>0</v>
      </c>
      <c r="J133" s="35">
        <f t="shared" si="169"/>
        <v>0</v>
      </c>
      <c r="K133" s="35">
        <f t="shared" si="170"/>
        <v>1.2503005564212799E-7</v>
      </c>
      <c r="L133" s="35">
        <f>L134+L138+L139+L140+L146+L148+L149+L150+L154+L157+L158+L159+L160+L161+L162+L165+L174+L177+L180+L181+L196</f>
        <v>3919815.27355</v>
      </c>
      <c r="M133" s="35">
        <f>M134+M138+M139+M140+M146+M148+M149+M150+M154+M157+M158+M159+M160+M161+M162+M165+M174+M177+M180+M181+M196</f>
        <v>1767526.32965</v>
      </c>
      <c r="N133" s="35">
        <f>N134+N138+N139+N140+N146+N148+N149+N150+N154+N157+N158+N159+N160+N161+N162+N165+N174+N177+N180+N181+N196</f>
        <v>2023769.7965299999</v>
      </c>
      <c r="O133" s="35">
        <f t="shared" si="171"/>
        <v>434088.58241000026</v>
      </c>
      <c r="P133" s="35">
        <f t="shared" si="172"/>
        <v>206511.80667999992</v>
      </c>
      <c r="Q133" s="35">
        <f t="shared" si="173"/>
        <v>-4.6560124959796667E-2</v>
      </c>
      <c r="R133" s="116">
        <f>R134+R138+R139+R140+R146+R148+R149+R150+R154+R157+R158+R159+R160+R161+R162+R165+R174+R177+R180+R181+R196</f>
        <v>3943930.28003</v>
      </c>
      <c r="S133" s="116">
        <f>S134+S138+S139+S140+S146+S148+S149+S150+S154+S157+S158+S159+S160+S161+S162+S165+S174+S177+S180+S181+S196</f>
        <v>1926466.8737000001</v>
      </c>
      <c r="T133" s="116">
        <f>T134+T138+T139+T140+T146+T148+T149+T150+T154+T157+T158+T159+T160+T161+T162+T165+T174+T177+T180+T181+T196</f>
        <v>2023769.7965299999</v>
      </c>
      <c r="U133" s="35">
        <f t="shared" si="224"/>
        <v>24115.006479999982</v>
      </c>
      <c r="V133" s="35">
        <f t="shared" si="225"/>
        <v>158940.54405000014</v>
      </c>
      <c r="W133" s="35">
        <f t="shared" si="226"/>
        <v>0</v>
      </c>
      <c r="X133" s="35">
        <f t="shared" si="127"/>
        <v>458203.58889000025</v>
      </c>
      <c r="Y133" s="35">
        <f t="shared" si="128"/>
        <v>365452.3507300003</v>
      </c>
      <c r="Z133" s="35">
        <f t="shared" si="129"/>
        <v>-4.6559999929741025E-2</v>
      </c>
    </row>
    <row r="134" spans="1:26" ht="81.75" customHeight="1" x14ac:dyDescent="0.25">
      <c r="A134" s="21" t="s">
        <v>76</v>
      </c>
      <c r="B134" s="22" t="s">
        <v>75</v>
      </c>
      <c r="C134" s="36">
        <f t="shared" ref="C134:E134" si="231">SUM(C135:C137)</f>
        <v>119521.37</v>
      </c>
      <c r="D134" s="36">
        <f t="shared" si="231"/>
        <v>141981</v>
      </c>
      <c r="E134" s="36">
        <f t="shared" si="231"/>
        <v>106481</v>
      </c>
      <c r="F134" s="36">
        <f t="shared" ref="F134:H134" si="232">SUM(F135:F137)</f>
        <v>119521.37</v>
      </c>
      <c r="G134" s="36">
        <f t="shared" si="232"/>
        <v>141981</v>
      </c>
      <c r="H134" s="36">
        <f t="shared" si="232"/>
        <v>106481</v>
      </c>
      <c r="I134" s="36">
        <f t="shared" si="151"/>
        <v>0</v>
      </c>
      <c r="J134" s="36">
        <f t="shared" si="169"/>
        <v>0</v>
      </c>
      <c r="K134" s="36">
        <f t="shared" si="170"/>
        <v>0</v>
      </c>
      <c r="L134" s="36">
        <f t="shared" ref="L134:N134" si="233">SUM(L135:L137)</f>
        <v>111515.48</v>
      </c>
      <c r="M134" s="36">
        <f t="shared" si="233"/>
        <v>141981</v>
      </c>
      <c r="N134" s="36">
        <f t="shared" si="233"/>
        <v>106481</v>
      </c>
      <c r="O134" s="36">
        <f t="shared" si="171"/>
        <v>-8005.8899999999994</v>
      </c>
      <c r="P134" s="36">
        <f t="shared" si="172"/>
        <v>0</v>
      </c>
      <c r="Q134" s="36">
        <f t="shared" si="173"/>
        <v>0</v>
      </c>
      <c r="R134" s="123">
        <f>SUM(R135:R137)</f>
        <v>110731.48</v>
      </c>
      <c r="S134" s="123">
        <f t="shared" ref="S134:T134" si="234">SUM(S135:S137)</f>
        <v>141981</v>
      </c>
      <c r="T134" s="123">
        <f t="shared" si="234"/>
        <v>106481</v>
      </c>
      <c r="U134" s="36">
        <f t="shared" si="224"/>
        <v>-784</v>
      </c>
      <c r="V134" s="36">
        <f t="shared" si="225"/>
        <v>0</v>
      </c>
      <c r="W134" s="36">
        <f t="shared" si="226"/>
        <v>0</v>
      </c>
      <c r="X134" s="36">
        <f t="shared" si="127"/>
        <v>-8789.89</v>
      </c>
      <c r="Y134" s="36">
        <f t="shared" si="128"/>
        <v>0</v>
      </c>
      <c r="Z134" s="36">
        <f t="shared" si="129"/>
        <v>0</v>
      </c>
    </row>
    <row r="135" spans="1:26" s="12" customFormat="1" ht="53.25" customHeight="1" x14ac:dyDescent="0.25">
      <c r="A135" s="23"/>
      <c r="B135" s="71" t="s">
        <v>74</v>
      </c>
      <c r="C135" s="37">
        <v>88230</v>
      </c>
      <c r="D135" s="37">
        <v>141981</v>
      </c>
      <c r="E135" s="37">
        <v>106481</v>
      </c>
      <c r="F135" s="37">
        <v>88230</v>
      </c>
      <c r="G135" s="37">
        <v>141981</v>
      </c>
      <c r="H135" s="37">
        <v>106481</v>
      </c>
      <c r="I135" s="37">
        <f t="shared" si="151"/>
        <v>0</v>
      </c>
      <c r="J135" s="37">
        <f t="shared" si="169"/>
        <v>0</v>
      </c>
      <c r="K135" s="37">
        <f t="shared" si="170"/>
        <v>0</v>
      </c>
      <c r="L135" s="37">
        <v>88230</v>
      </c>
      <c r="M135" s="37">
        <v>141981</v>
      </c>
      <c r="N135" s="37">
        <v>106481</v>
      </c>
      <c r="O135" s="37">
        <f t="shared" si="171"/>
        <v>0</v>
      </c>
      <c r="P135" s="37">
        <f t="shared" si="172"/>
        <v>0</v>
      </c>
      <c r="Q135" s="37">
        <f t="shared" si="173"/>
        <v>0</v>
      </c>
      <c r="R135" s="124">
        <v>87446</v>
      </c>
      <c r="S135" s="124">
        <v>141981</v>
      </c>
      <c r="T135" s="124">
        <v>106481</v>
      </c>
      <c r="U135" s="37">
        <f t="shared" si="224"/>
        <v>-784</v>
      </c>
      <c r="V135" s="37">
        <f t="shared" si="225"/>
        <v>0</v>
      </c>
      <c r="W135" s="37">
        <f t="shared" si="226"/>
        <v>0</v>
      </c>
      <c r="X135" s="37">
        <f t="shared" si="127"/>
        <v>-784</v>
      </c>
      <c r="Y135" s="37">
        <f t="shared" si="128"/>
        <v>0</v>
      </c>
      <c r="Z135" s="37">
        <f t="shared" si="129"/>
        <v>0</v>
      </c>
    </row>
    <row r="136" spans="1:26" s="12" customFormat="1" ht="29.25" customHeight="1" x14ac:dyDescent="0.25">
      <c r="A136" s="24"/>
      <c r="B136" s="71" t="s">
        <v>73</v>
      </c>
      <c r="C136" s="37">
        <v>24050</v>
      </c>
      <c r="D136" s="37">
        <v>0</v>
      </c>
      <c r="E136" s="37">
        <v>0</v>
      </c>
      <c r="F136" s="37">
        <v>24050</v>
      </c>
      <c r="G136" s="37">
        <v>0</v>
      </c>
      <c r="H136" s="37">
        <v>0</v>
      </c>
      <c r="I136" s="37">
        <f t="shared" si="151"/>
        <v>0</v>
      </c>
      <c r="J136" s="37">
        <f t="shared" si="169"/>
        <v>0</v>
      </c>
      <c r="K136" s="37">
        <f t="shared" si="170"/>
        <v>0</v>
      </c>
      <c r="L136" s="37">
        <v>10799.42</v>
      </c>
      <c r="M136" s="37">
        <v>0</v>
      </c>
      <c r="N136" s="37">
        <v>0</v>
      </c>
      <c r="O136" s="37">
        <f t="shared" si="171"/>
        <v>-13250.58</v>
      </c>
      <c r="P136" s="37">
        <f t="shared" si="172"/>
        <v>0</v>
      </c>
      <c r="Q136" s="37">
        <f t="shared" si="173"/>
        <v>0</v>
      </c>
      <c r="R136" s="124">
        <v>10799.42</v>
      </c>
      <c r="S136" s="124">
        <v>0</v>
      </c>
      <c r="T136" s="124">
        <v>0</v>
      </c>
      <c r="U136" s="37">
        <f t="shared" si="224"/>
        <v>0</v>
      </c>
      <c r="V136" s="37">
        <f t="shared" si="225"/>
        <v>0</v>
      </c>
      <c r="W136" s="37">
        <f t="shared" si="226"/>
        <v>0</v>
      </c>
      <c r="X136" s="37">
        <f t="shared" si="127"/>
        <v>-13250.58</v>
      </c>
      <c r="Y136" s="37">
        <f t="shared" si="128"/>
        <v>0</v>
      </c>
      <c r="Z136" s="37">
        <f t="shared" si="129"/>
        <v>0</v>
      </c>
    </row>
    <row r="137" spans="1:26" s="12" customFormat="1" ht="34.5" customHeight="1" x14ac:dyDescent="0.25">
      <c r="A137" s="24"/>
      <c r="B137" s="72" t="s">
        <v>286</v>
      </c>
      <c r="C137" s="37">
        <v>7241.37</v>
      </c>
      <c r="D137" s="37">
        <v>0</v>
      </c>
      <c r="E137" s="37">
        <v>0</v>
      </c>
      <c r="F137" s="37">
        <v>7241.37</v>
      </c>
      <c r="G137" s="37">
        <v>0</v>
      </c>
      <c r="H137" s="37">
        <v>0</v>
      </c>
      <c r="I137" s="37">
        <f t="shared" si="151"/>
        <v>0</v>
      </c>
      <c r="J137" s="37">
        <f t="shared" si="169"/>
        <v>0</v>
      </c>
      <c r="K137" s="37">
        <f t="shared" si="170"/>
        <v>0</v>
      </c>
      <c r="L137" s="37">
        <v>12486.06</v>
      </c>
      <c r="M137" s="37">
        <v>0</v>
      </c>
      <c r="N137" s="37">
        <v>0</v>
      </c>
      <c r="O137" s="37">
        <f t="shared" si="171"/>
        <v>5244.69</v>
      </c>
      <c r="P137" s="37">
        <f t="shared" si="172"/>
        <v>0</v>
      </c>
      <c r="Q137" s="37">
        <f t="shared" si="173"/>
        <v>0</v>
      </c>
      <c r="R137" s="124">
        <v>12486.06</v>
      </c>
      <c r="S137" s="124">
        <v>0</v>
      </c>
      <c r="T137" s="124">
        <v>0</v>
      </c>
      <c r="U137" s="37">
        <f t="shared" si="224"/>
        <v>0</v>
      </c>
      <c r="V137" s="37">
        <f t="shared" si="225"/>
        <v>0</v>
      </c>
      <c r="W137" s="37">
        <f t="shared" si="226"/>
        <v>0</v>
      </c>
      <c r="X137" s="37">
        <f t="shared" si="127"/>
        <v>5244.69</v>
      </c>
      <c r="Y137" s="37">
        <f t="shared" si="128"/>
        <v>0</v>
      </c>
      <c r="Z137" s="37">
        <f t="shared" si="129"/>
        <v>0</v>
      </c>
    </row>
    <row r="138" spans="1:26" ht="113.25" hidden="1" customHeight="1" x14ac:dyDescent="0.25">
      <c r="A138" s="25" t="s">
        <v>72</v>
      </c>
      <c r="B138" s="22" t="s">
        <v>71</v>
      </c>
      <c r="C138" s="36"/>
      <c r="D138" s="36"/>
      <c r="E138" s="36"/>
      <c r="F138" s="36"/>
      <c r="G138" s="36"/>
      <c r="H138" s="36"/>
      <c r="I138" s="36">
        <f t="shared" si="151"/>
        <v>0</v>
      </c>
      <c r="J138" s="36">
        <f t="shared" si="169"/>
        <v>0</v>
      </c>
      <c r="K138" s="36">
        <f t="shared" si="170"/>
        <v>0</v>
      </c>
      <c r="L138" s="36"/>
      <c r="M138" s="36"/>
      <c r="N138" s="36"/>
      <c r="O138" s="36">
        <f t="shared" si="171"/>
        <v>0</v>
      </c>
      <c r="P138" s="36">
        <f t="shared" si="172"/>
        <v>0</v>
      </c>
      <c r="Q138" s="36">
        <f t="shared" si="173"/>
        <v>0</v>
      </c>
      <c r="R138" s="123"/>
      <c r="S138" s="123"/>
      <c r="T138" s="123"/>
      <c r="U138" s="36">
        <f t="shared" si="224"/>
        <v>0</v>
      </c>
      <c r="V138" s="36">
        <f t="shared" si="225"/>
        <v>0</v>
      </c>
      <c r="W138" s="36">
        <f t="shared" si="226"/>
        <v>0</v>
      </c>
      <c r="X138" s="36">
        <f t="shared" si="127"/>
        <v>0</v>
      </c>
      <c r="Y138" s="36">
        <f t="shared" si="128"/>
        <v>0</v>
      </c>
      <c r="Z138" s="36">
        <f t="shared" si="129"/>
        <v>0</v>
      </c>
    </row>
    <row r="139" spans="1:26" ht="79.5" customHeight="1" x14ac:dyDescent="0.25">
      <c r="A139" s="25" t="s">
        <v>70</v>
      </c>
      <c r="B139" s="22" t="s">
        <v>69</v>
      </c>
      <c r="C139" s="36">
        <f>117015.3+72093.4</f>
        <v>189108.7</v>
      </c>
      <c r="D139" s="36">
        <v>81070.55</v>
      </c>
      <c r="E139" s="36">
        <v>0</v>
      </c>
      <c r="F139" s="36">
        <f>117015.3+72093.4</f>
        <v>189108.7</v>
      </c>
      <c r="G139" s="36">
        <v>81070.55</v>
      </c>
      <c r="H139" s="36">
        <v>0</v>
      </c>
      <c r="I139" s="36">
        <f t="shared" si="151"/>
        <v>0</v>
      </c>
      <c r="J139" s="36">
        <f t="shared" si="169"/>
        <v>0</v>
      </c>
      <c r="K139" s="36">
        <f t="shared" si="170"/>
        <v>0</v>
      </c>
      <c r="L139" s="36">
        <v>612367.41585999995</v>
      </c>
      <c r="M139" s="36">
        <v>68510.204549999995</v>
      </c>
      <c r="N139" s="36">
        <v>0</v>
      </c>
      <c r="O139" s="36">
        <f t="shared" si="171"/>
        <v>423258.71585999994</v>
      </c>
      <c r="P139" s="36">
        <f t="shared" si="172"/>
        <v>-12560.345450000008</v>
      </c>
      <c r="Q139" s="36">
        <f t="shared" si="173"/>
        <v>0</v>
      </c>
      <c r="R139" s="123">
        <v>612367.41585999995</v>
      </c>
      <c r="S139" s="123">
        <v>68510.204549999995</v>
      </c>
      <c r="T139" s="123">
        <v>0</v>
      </c>
      <c r="U139" s="36">
        <f t="shared" si="224"/>
        <v>0</v>
      </c>
      <c r="V139" s="36">
        <f t="shared" si="225"/>
        <v>0</v>
      </c>
      <c r="W139" s="36">
        <f t="shared" si="226"/>
        <v>0</v>
      </c>
      <c r="X139" s="36">
        <f t="shared" si="127"/>
        <v>423258.71585999994</v>
      </c>
      <c r="Y139" s="36">
        <f t="shared" si="128"/>
        <v>-12560.345450000008</v>
      </c>
      <c r="Z139" s="36">
        <f t="shared" si="129"/>
        <v>0</v>
      </c>
    </row>
    <row r="140" spans="1:26" ht="49.5" customHeight="1" x14ac:dyDescent="0.25">
      <c r="A140" s="25" t="s">
        <v>68</v>
      </c>
      <c r="B140" s="26" t="s">
        <v>67</v>
      </c>
      <c r="C140" s="36">
        <f t="shared" ref="C140:E140" si="235">SUM(C141:C143)</f>
        <v>420</v>
      </c>
      <c r="D140" s="36">
        <f t="shared" si="235"/>
        <v>1296.4000000000001</v>
      </c>
      <c r="E140" s="36">
        <f t="shared" si="235"/>
        <v>0</v>
      </c>
      <c r="F140" s="36">
        <f t="shared" ref="F140:H140" si="236">SUM(F141:F143)</f>
        <v>420</v>
      </c>
      <c r="G140" s="36">
        <f t="shared" si="236"/>
        <v>1296.4000000000001</v>
      </c>
      <c r="H140" s="36">
        <f t="shared" si="236"/>
        <v>0</v>
      </c>
      <c r="I140" s="36">
        <f t="shared" si="151"/>
        <v>0</v>
      </c>
      <c r="J140" s="36">
        <f t="shared" si="169"/>
        <v>0</v>
      </c>
      <c r="K140" s="36">
        <f t="shared" si="170"/>
        <v>0</v>
      </c>
      <c r="L140" s="36">
        <f t="shared" ref="L140:N140" si="237">SUM(L141:L143)</f>
        <v>420</v>
      </c>
      <c r="M140" s="36">
        <f t="shared" si="237"/>
        <v>1296.4000000000001</v>
      </c>
      <c r="N140" s="36">
        <f t="shared" si="237"/>
        <v>0</v>
      </c>
      <c r="O140" s="36">
        <f t="shared" si="171"/>
        <v>0</v>
      </c>
      <c r="P140" s="36">
        <f t="shared" si="172"/>
        <v>0</v>
      </c>
      <c r="Q140" s="36">
        <f t="shared" si="173"/>
        <v>0</v>
      </c>
      <c r="R140" s="123">
        <f t="shared" ref="R140:T140" si="238">SUM(R141:R143)</f>
        <v>420</v>
      </c>
      <c r="S140" s="123">
        <f t="shared" si="238"/>
        <v>1296.4000000000001</v>
      </c>
      <c r="T140" s="123">
        <f t="shared" si="238"/>
        <v>0</v>
      </c>
      <c r="U140" s="36">
        <f t="shared" si="224"/>
        <v>0</v>
      </c>
      <c r="V140" s="36">
        <f t="shared" si="225"/>
        <v>0</v>
      </c>
      <c r="W140" s="36">
        <f t="shared" si="226"/>
        <v>0</v>
      </c>
      <c r="X140" s="36">
        <f t="shared" si="127"/>
        <v>0</v>
      </c>
      <c r="Y140" s="36">
        <f t="shared" si="128"/>
        <v>0</v>
      </c>
      <c r="Z140" s="36">
        <f t="shared" si="129"/>
        <v>0</v>
      </c>
    </row>
    <row r="141" spans="1:26" s="12" customFormat="1" ht="36" customHeight="1" x14ac:dyDescent="0.25">
      <c r="A141" s="24"/>
      <c r="B141" s="73" t="s">
        <v>350</v>
      </c>
      <c r="C141" s="37">
        <v>420</v>
      </c>
      <c r="D141" s="37">
        <v>1296.4000000000001</v>
      </c>
      <c r="E141" s="37">
        <v>0</v>
      </c>
      <c r="F141" s="37">
        <v>420</v>
      </c>
      <c r="G141" s="37">
        <v>1296.4000000000001</v>
      </c>
      <c r="H141" s="37">
        <v>0</v>
      </c>
      <c r="I141" s="37">
        <f t="shared" si="151"/>
        <v>0</v>
      </c>
      <c r="J141" s="37">
        <f t="shared" si="169"/>
        <v>0</v>
      </c>
      <c r="K141" s="37">
        <f t="shared" si="170"/>
        <v>0</v>
      </c>
      <c r="L141" s="37">
        <v>420</v>
      </c>
      <c r="M141" s="37">
        <v>1296.4000000000001</v>
      </c>
      <c r="N141" s="37">
        <v>0</v>
      </c>
      <c r="O141" s="37">
        <f t="shared" si="171"/>
        <v>0</v>
      </c>
      <c r="P141" s="37">
        <f t="shared" si="172"/>
        <v>0</v>
      </c>
      <c r="Q141" s="37">
        <f t="shared" si="173"/>
        <v>0</v>
      </c>
      <c r="R141" s="124">
        <v>420</v>
      </c>
      <c r="S141" s="124">
        <v>1296.4000000000001</v>
      </c>
      <c r="T141" s="124">
        <v>0</v>
      </c>
      <c r="U141" s="37">
        <f t="shared" si="224"/>
        <v>0</v>
      </c>
      <c r="V141" s="37">
        <f t="shared" si="225"/>
        <v>0</v>
      </c>
      <c r="W141" s="37">
        <f t="shared" si="226"/>
        <v>0</v>
      </c>
      <c r="X141" s="37">
        <f t="shared" si="127"/>
        <v>0</v>
      </c>
      <c r="Y141" s="37">
        <f t="shared" si="128"/>
        <v>0</v>
      </c>
      <c r="Z141" s="37">
        <f t="shared" si="129"/>
        <v>0</v>
      </c>
    </row>
    <row r="142" spans="1:26" s="12" customFormat="1" ht="39.75" hidden="1" customHeight="1" x14ac:dyDescent="0.25">
      <c r="A142" s="24"/>
      <c r="B142" s="71"/>
      <c r="C142" s="37"/>
      <c r="D142" s="37"/>
      <c r="E142" s="37"/>
      <c r="F142" s="37"/>
      <c r="G142" s="37"/>
      <c r="H142" s="37"/>
      <c r="I142" s="37">
        <f t="shared" si="151"/>
        <v>0</v>
      </c>
      <c r="J142" s="37">
        <f t="shared" si="169"/>
        <v>0</v>
      </c>
      <c r="K142" s="37">
        <f t="shared" si="170"/>
        <v>0</v>
      </c>
      <c r="L142" s="37"/>
      <c r="M142" s="37"/>
      <c r="N142" s="37"/>
      <c r="O142" s="37">
        <f t="shared" si="171"/>
        <v>0</v>
      </c>
      <c r="P142" s="37">
        <f t="shared" si="172"/>
        <v>0</v>
      </c>
      <c r="Q142" s="37">
        <f t="shared" si="173"/>
        <v>0</v>
      </c>
      <c r="R142" s="124"/>
      <c r="S142" s="124"/>
      <c r="T142" s="124"/>
      <c r="U142" s="37">
        <f t="shared" si="224"/>
        <v>0</v>
      </c>
      <c r="V142" s="37">
        <f t="shared" si="225"/>
        <v>0</v>
      </c>
      <c r="W142" s="37">
        <f t="shared" si="226"/>
        <v>0</v>
      </c>
      <c r="X142" s="37">
        <f t="shared" si="127"/>
        <v>0</v>
      </c>
      <c r="Y142" s="37">
        <f t="shared" si="128"/>
        <v>0</v>
      </c>
      <c r="Z142" s="37">
        <f t="shared" si="129"/>
        <v>0</v>
      </c>
    </row>
    <row r="143" spans="1:26" s="12" customFormat="1" ht="39.75" hidden="1" customHeight="1" x14ac:dyDescent="0.25">
      <c r="A143" s="24"/>
      <c r="B143" s="71"/>
      <c r="C143" s="37"/>
      <c r="D143" s="37"/>
      <c r="E143" s="37"/>
      <c r="F143" s="37"/>
      <c r="G143" s="37"/>
      <c r="H143" s="37"/>
      <c r="I143" s="37">
        <f t="shared" si="151"/>
        <v>0</v>
      </c>
      <c r="J143" s="37">
        <f t="shared" si="169"/>
        <v>0</v>
      </c>
      <c r="K143" s="37">
        <f t="shared" si="170"/>
        <v>0</v>
      </c>
      <c r="L143" s="37"/>
      <c r="M143" s="37"/>
      <c r="N143" s="37"/>
      <c r="O143" s="37">
        <f t="shared" si="171"/>
        <v>0</v>
      </c>
      <c r="P143" s="37">
        <f t="shared" si="172"/>
        <v>0</v>
      </c>
      <c r="Q143" s="37">
        <f t="shared" si="173"/>
        <v>0</v>
      </c>
      <c r="R143" s="124"/>
      <c r="S143" s="124"/>
      <c r="T143" s="124"/>
      <c r="U143" s="37">
        <f t="shared" si="224"/>
        <v>0</v>
      </c>
      <c r="V143" s="37">
        <f t="shared" si="225"/>
        <v>0</v>
      </c>
      <c r="W143" s="37">
        <f t="shared" si="226"/>
        <v>0</v>
      </c>
      <c r="X143" s="37">
        <f t="shared" si="127"/>
        <v>0</v>
      </c>
      <c r="Y143" s="37">
        <f t="shared" si="128"/>
        <v>0</v>
      </c>
      <c r="Z143" s="37">
        <f t="shared" si="129"/>
        <v>0</v>
      </c>
    </row>
    <row r="144" spans="1:26" s="12" customFormat="1" ht="39.75" hidden="1" customHeight="1" x14ac:dyDescent="0.25">
      <c r="A144" s="24"/>
      <c r="B144" s="71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124"/>
      <c r="S144" s="124"/>
      <c r="T144" s="124"/>
      <c r="U144" s="37"/>
      <c r="V144" s="37"/>
      <c r="W144" s="37"/>
      <c r="X144" s="37">
        <f t="shared" si="127"/>
        <v>0</v>
      </c>
      <c r="Y144" s="37">
        <f t="shared" si="128"/>
        <v>0</v>
      </c>
      <c r="Z144" s="37">
        <f t="shared" si="129"/>
        <v>0</v>
      </c>
    </row>
    <row r="145" spans="1:26" s="12" customFormat="1" ht="39.75" hidden="1" customHeight="1" x14ac:dyDescent="0.25">
      <c r="A145" s="24"/>
      <c r="B145" s="71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4"/>
      <c r="S145" s="124"/>
      <c r="T145" s="124"/>
      <c r="U145" s="37"/>
      <c r="V145" s="37"/>
      <c r="W145" s="37"/>
      <c r="X145" s="37">
        <f t="shared" si="127"/>
        <v>0</v>
      </c>
      <c r="Y145" s="37">
        <f t="shared" si="128"/>
        <v>0</v>
      </c>
      <c r="Z145" s="37">
        <f t="shared" si="129"/>
        <v>0</v>
      </c>
    </row>
    <row r="146" spans="1:26" ht="51" customHeight="1" x14ac:dyDescent="0.25">
      <c r="A146" s="25" t="s">
        <v>66</v>
      </c>
      <c r="B146" s="26" t="s">
        <v>65</v>
      </c>
      <c r="C146" s="36">
        <f>C147</f>
        <v>0</v>
      </c>
      <c r="D146" s="36">
        <f t="shared" ref="D146:H146" si="239">D147</f>
        <v>0</v>
      </c>
      <c r="E146" s="36">
        <f t="shared" si="239"/>
        <v>32029.3</v>
      </c>
      <c r="F146" s="36">
        <f>F147</f>
        <v>0</v>
      </c>
      <c r="G146" s="36">
        <f t="shared" si="239"/>
        <v>0</v>
      </c>
      <c r="H146" s="36">
        <f t="shared" si="239"/>
        <v>32029.3</v>
      </c>
      <c r="I146" s="36">
        <f t="shared" si="151"/>
        <v>0</v>
      </c>
      <c r="J146" s="36">
        <f t="shared" si="169"/>
        <v>0</v>
      </c>
      <c r="K146" s="36">
        <f t="shared" si="170"/>
        <v>0</v>
      </c>
      <c r="L146" s="36">
        <f>L147</f>
        <v>0</v>
      </c>
      <c r="M146" s="36">
        <f t="shared" ref="M146:N146" si="240">M147</f>
        <v>0</v>
      </c>
      <c r="N146" s="36">
        <f t="shared" si="240"/>
        <v>32029.3</v>
      </c>
      <c r="O146" s="36">
        <f t="shared" si="171"/>
        <v>0</v>
      </c>
      <c r="P146" s="36">
        <f t="shared" si="172"/>
        <v>0</v>
      </c>
      <c r="Q146" s="36">
        <f t="shared" si="173"/>
        <v>0</v>
      </c>
      <c r="R146" s="123">
        <f t="shared" ref="R146" si="241">R147</f>
        <v>0</v>
      </c>
      <c r="S146" s="123">
        <f t="shared" ref="S146" si="242">S147</f>
        <v>0</v>
      </c>
      <c r="T146" s="123">
        <f t="shared" ref="T146" si="243">T147</f>
        <v>32029.3</v>
      </c>
      <c r="U146" s="36">
        <f t="shared" si="224"/>
        <v>0</v>
      </c>
      <c r="V146" s="36">
        <f t="shared" si="225"/>
        <v>0</v>
      </c>
      <c r="W146" s="36">
        <f t="shared" si="226"/>
        <v>0</v>
      </c>
      <c r="X146" s="36">
        <f t="shared" si="127"/>
        <v>0</v>
      </c>
      <c r="Y146" s="36">
        <f t="shared" si="128"/>
        <v>0</v>
      </c>
      <c r="Z146" s="36">
        <f t="shared" si="129"/>
        <v>0</v>
      </c>
    </row>
    <row r="147" spans="1:26" s="12" customFormat="1" ht="49.5" customHeight="1" x14ac:dyDescent="0.25">
      <c r="A147" s="24"/>
      <c r="B147" s="71" t="s">
        <v>366</v>
      </c>
      <c r="C147" s="37">
        <v>0</v>
      </c>
      <c r="D147" s="37">
        <v>0</v>
      </c>
      <c r="E147" s="37">
        <v>32029.3</v>
      </c>
      <c r="F147" s="37">
        <v>0</v>
      </c>
      <c r="G147" s="37">
        <v>0</v>
      </c>
      <c r="H147" s="37">
        <v>32029.3</v>
      </c>
      <c r="I147" s="38">
        <f t="shared" ref="I147:I148" si="244">F147-C147</f>
        <v>0</v>
      </c>
      <c r="J147" s="38">
        <f t="shared" ref="J147:J148" si="245">G147-D147</f>
        <v>0</v>
      </c>
      <c r="K147" s="38">
        <f t="shared" ref="K147:K148" si="246">H147-E147</f>
        <v>0</v>
      </c>
      <c r="L147" s="37">
        <v>0</v>
      </c>
      <c r="M147" s="37">
        <v>0</v>
      </c>
      <c r="N147" s="37">
        <v>32029.3</v>
      </c>
      <c r="O147" s="37">
        <f t="shared" ref="O147" si="247">L147-F147</f>
        <v>0</v>
      </c>
      <c r="P147" s="37">
        <f t="shared" ref="P147" si="248">M147-G147</f>
        <v>0</v>
      </c>
      <c r="Q147" s="37">
        <f t="shared" ref="Q147" si="249">N147-H147</f>
        <v>0</v>
      </c>
      <c r="R147" s="124">
        <v>0</v>
      </c>
      <c r="S147" s="124">
        <v>0</v>
      </c>
      <c r="T147" s="124">
        <v>32029.3</v>
      </c>
      <c r="U147" s="37">
        <v>0</v>
      </c>
      <c r="V147" s="37">
        <v>0</v>
      </c>
      <c r="W147" s="37">
        <v>0</v>
      </c>
      <c r="X147" s="37">
        <f t="shared" si="127"/>
        <v>0</v>
      </c>
      <c r="Y147" s="37">
        <f t="shared" si="128"/>
        <v>0</v>
      </c>
      <c r="Z147" s="37">
        <f t="shared" si="129"/>
        <v>0</v>
      </c>
    </row>
    <row r="148" spans="1:26" ht="71.25" hidden="1" customHeight="1" x14ac:dyDescent="0.25">
      <c r="A148" s="82" t="s">
        <v>64</v>
      </c>
      <c r="B148" s="83" t="s">
        <v>356</v>
      </c>
      <c r="C148" s="36"/>
      <c r="D148" s="36"/>
      <c r="E148" s="36"/>
      <c r="F148" s="36"/>
      <c r="G148" s="36"/>
      <c r="H148" s="36"/>
      <c r="I148" s="39">
        <f t="shared" si="244"/>
        <v>0</v>
      </c>
      <c r="J148" s="39">
        <f t="shared" si="245"/>
        <v>0</v>
      </c>
      <c r="K148" s="39">
        <f t="shared" si="246"/>
        <v>0</v>
      </c>
      <c r="L148" s="36"/>
      <c r="M148" s="36"/>
      <c r="N148" s="36"/>
      <c r="O148" s="36">
        <f t="shared" si="171"/>
        <v>0</v>
      </c>
      <c r="P148" s="36">
        <f t="shared" si="172"/>
        <v>0</v>
      </c>
      <c r="Q148" s="36">
        <f t="shared" si="173"/>
        <v>0</v>
      </c>
      <c r="R148" s="123"/>
      <c r="S148" s="123"/>
      <c r="T148" s="123"/>
      <c r="U148" s="36">
        <f t="shared" si="224"/>
        <v>0</v>
      </c>
      <c r="V148" s="36">
        <f t="shared" si="225"/>
        <v>0</v>
      </c>
      <c r="W148" s="36">
        <f t="shared" si="226"/>
        <v>0</v>
      </c>
      <c r="X148" s="36">
        <f t="shared" si="127"/>
        <v>0</v>
      </c>
      <c r="Y148" s="36">
        <f t="shared" si="128"/>
        <v>0</v>
      </c>
      <c r="Z148" s="36">
        <f t="shared" si="129"/>
        <v>0</v>
      </c>
    </row>
    <row r="149" spans="1:26" s="12" customFormat="1" ht="81.75" customHeight="1" x14ac:dyDescent="0.25">
      <c r="A149" s="25" t="s">
        <v>369</v>
      </c>
      <c r="B149" s="26" t="s">
        <v>368</v>
      </c>
      <c r="C149" s="36">
        <v>4390.25</v>
      </c>
      <c r="D149" s="36">
        <v>11049.41</v>
      </c>
      <c r="E149" s="36">
        <v>0</v>
      </c>
      <c r="F149" s="36">
        <v>4390.25</v>
      </c>
      <c r="G149" s="36">
        <v>11049.41</v>
      </c>
      <c r="H149" s="36">
        <v>0</v>
      </c>
      <c r="I149" s="39">
        <f t="shared" si="151"/>
        <v>0</v>
      </c>
      <c r="J149" s="39">
        <f t="shared" si="169"/>
        <v>0</v>
      </c>
      <c r="K149" s="39">
        <f t="shared" si="170"/>
        <v>0</v>
      </c>
      <c r="L149" s="36">
        <v>4390.25</v>
      </c>
      <c r="M149" s="36">
        <v>11049.41</v>
      </c>
      <c r="N149" s="36">
        <v>0</v>
      </c>
      <c r="O149" s="38">
        <f t="shared" si="171"/>
        <v>0</v>
      </c>
      <c r="P149" s="38">
        <f t="shared" si="172"/>
        <v>0</v>
      </c>
      <c r="Q149" s="38">
        <f t="shared" si="173"/>
        <v>0</v>
      </c>
      <c r="R149" s="125">
        <v>4390.25</v>
      </c>
      <c r="S149" s="125">
        <v>11049.41</v>
      </c>
      <c r="T149" s="125">
        <v>0</v>
      </c>
      <c r="U149" s="38">
        <f t="shared" si="224"/>
        <v>0</v>
      </c>
      <c r="V149" s="38">
        <f t="shared" si="225"/>
        <v>0</v>
      </c>
      <c r="W149" s="38">
        <f t="shared" si="226"/>
        <v>0</v>
      </c>
      <c r="X149" s="38">
        <f t="shared" si="127"/>
        <v>0</v>
      </c>
      <c r="Y149" s="38">
        <f t="shared" si="128"/>
        <v>0</v>
      </c>
      <c r="Z149" s="38">
        <f t="shared" si="129"/>
        <v>0</v>
      </c>
    </row>
    <row r="150" spans="1:26" s="12" customFormat="1" ht="93" hidden="1" customHeight="1" x14ac:dyDescent="0.25">
      <c r="A150" s="84" t="s">
        <v>251</v>
      </c>
      <c r="B150" s="83" t="s">
        <v>250</v>
      </c>
      <c r="C150" s="36">
        <f t="shared" ref="C150:H150" si="250">C151+C152+C153</f>
        <v>0</v>
      </c>
      <c r="D150" s="36">
        <f t="shared" si="250"/>
        <v>75</v>
      </c>
      <c r="E150" s="36">
        <f t="shared" si="250"/>
        <v>2455</v>
      </c>
      <c r="F150" s="36">
        <f t="shared" si="250"/>
        <v>0</v>
      </c>
      <c r="G150" s="36">
        <f t="shared" si="250"/>
        <v>0</v>
      </c>
      <c r="H150" s="36">
        <f t="shared" si="250"/>
        <v>0</v>
      </c>
      <c r="I150" s="36">
        <f t="shared" si="151"/>
        <v>0</v>
      </c>
      <c r="J150" s="36">
        <f t="shared" si="169"/>
        <v>-75</v>
      </c>
      <c r="K150" s="36">
        <f t="shared" si="170"/>
        <v>-2455</v>
      </c>
      <c r="L150" s="36">
        <f>L151+L152+L153</f>
        <v>0</v>
      </c>
      <c r="M150" s="36">
        <f>M151+M152+M153</f>
        <v>0</v>
      </c>
      <c r="N150" s="36">
        <f>N151+N152+N153</f>
        <v>0</v>
      </c>
      <c r="O150" s="38">
        <f t="shared" ref="O150:O157" si="251">L150-F150</f>
        <v>0</v>
      </c>
      <c r="P150" s="38">
        <f t="shared" ref="P150:P157" si="252">M150-G150</f>
        <v>0</v>
      </c>
      <c r="Q150" s="38">
        <f t="shared" ref="Q150:Q157" si="253">N150-H150</f>
        <v>0</v>
      </c>
      <c r="R150" s="123">
        <f>R151+R152+R153</f>
        <v>0</v>
      </c>
      <c r="S150" s="123">
        <f>S151+S152+S153</f>
        <v>0</v>
      </c>
      <c r="T150" s="123">
        <f>T151+T152+T153</f>
        <v>0</v>
      </c>
      <c r="U150" s="36">
        <f t="shared" si="224"/>
        <v>0</v>
      </c>
      <c r="V150" s="36">
        <f t="shared" si="225"/>
        <v>0</v>
      </c>
      <c r="W150" s="36">
        <f t="shared" si="226"/>
        <v>0</v>
      </c>
      <c r="X150" s="36">
        <f t="shared" ref="X150:X213" si="254">R150-C150</f>
        <v>0</v>
      </c>
      <c r="Y150" s="36">
        <f t="shared" ref="Y150:Y213" si="255">S150-D150</f>
        <v>-75</v>
      </c>
      <c r="Z150" s="36">
        <f t="shared" ref="Z150:Z213" si="256">T150-E150</f>
        <v>-2455</v>
      </c>
    </row>
    <row r="151" spans="1:26" s="12" customFormat="1" ht="154.5" hidden="1" customHeight="1" x14ac:dyDescent="0.25">
      <c r="A151" s="33"/>
      <c r="B151" s="85" t="s">
        <v>367</v>
      </c>
      <c r="C151" s="37">
        <v>0</v>
      </c>
      <c r="D151" s="37">
        <v>75</v>
      </c>
      <c r="E151" s="37">
        <v>2455</v>
      </c>
      <c r="F151" s="37"/>
      <c r="G151" s="37"/>
      <c r="H151" s="37"/>
      <c r="I151" s="37">
        <f t="shared" si="151"/>
        <v>0</v>
      </c>
      <c r="J151" s="37">
        <f t="shared" si="169"/>
        <v>-75</v>
      </c>
      <c r="K151" s="37">
        <f t="shared" si="170"/>
        <v>-2455</v>
      </c>
      <c r="L151" s="37"/>
      <c r="M151" s="37"/>
      <c r="N151" s="37"/>
      <c r="O151" s="38">
        <f t="shared" si="251"/>
        <v>0</v>
      </c>
      <c r="P151" s="38">
        <f t="shared" si="252"/>
        <v>0</v>
      </c>
      <c r="Q151" s="38">
        <f t="shared" si="253"/>
        <v>0</v>
      </c>
      <c r="R151" s="124"/>
      <c r="S151" s="124"/>
      <c r="T151" s="124"/>
      <c r="U151" s="37">
        <f t="shared" si="224"/>
        <v>0</v>
      </c>
      <c r="V151" s="37">
        <f t="shared" si="225"/>
        <v>0</v>
      </c>
      <c r="W151" s="37">
        <f t="shared" si="226"/>
        <v>0</v>
      </c>
      <c r="X151" s="37">
        <f t="shared" si="254"/>
        <v>0</v>
      </c>
      <c r="Y151" s="37">
        <f t="shared" si="255"/>
        <v>-75</v>
      </c>
      <c r="Z151" s="37">
        <f t="shared" si="256"/>
        <v>-2455</v>
      </c>
    </row>
    <row r="152" spans="1:26" s="12" customFormat="1" ht="57" hidden="1" customHeight="1" x14ac:dyDescent="0.25">
      <c r="A152" s="33"/>
      <c r="B152" s="72"/>
      <c r="C152" s="37"/>
      <c r="D152" s="37"/>
      <c r="E152" s="37"/>
      <c r="F152" s="37"/>
      <c r="G152" s="37"/>
      <c r="H152" s="37"/>
      <c r="I152" s="37">
        <f t="shared" si="151"/>
        <v>0</v>
      </c>
      <c r="J152" s="37">
        <f t="shared" si="169"/>
        <v>0</v>
      </c>
      <c r="K152" s="37">
        <f t="shared" si="170"/>
        <v>0</v>
      </c>
      <c r="L152" s="37"/>
      <c r="M152" s="37"/>
      <c r="N152" s="37"/>
      <c r="O152" s="38">
        <f t="shared" si="251"/>
        <v>0</v>
      </c>
      <c r="P152" s="38">
        <f t="shared" si="252"/>
        <v>0</v>
      </c>
      <c r="Q152" s="38">
        <f t="shared" si="253"/>
        <v>0</v>
      </c>
      <c r="R152" s="124"/>
      <c r="S152" s="124"/>
      <c r="T152" s="124"/>
      <c r="U152" s="37">
        <f t="shared" si="224"/>
        <v>0</v>
      </c>
      <c r="V152" s="37">
        <f t="shared" si="225"/>
        <v>0</v>
      </c>
      <c r="W152" s="37">
        <f t="shared" si="226"/>
        <v>0</v>
      </c>
      <c r="X152" s="37">
        <f t="shared" si="254"/>
        <v>0</v>
      </c>
      <c r="Y152" s="37">
        <f t="shared" si="255"/>
        <v>0</v>
      </c>
      <c r="Z152" s="37">
        <f t="shared" si="256"/>
        <v>0</v>
      </c>
    </row>
    <row r="153" spans="1:26" s="12" customFormat="1" ht="57" hidden="1" customHeight="1" x14ac:dyDescent="0.25">
      <c r="A153" s="33"/>
      <c r="B153" s="72"/>
      <c r="C153" s="38"/>
      <c r="D153" s="38"/>
      <c r="E153" s="38"/>
      <c r="F153" s="38"/>
      <c r="G153" s="38"/>
      <c r="H153" s="38"/>
      <c r="I153" s="37">
        <f t="shared" si="151"/>
        <v>0</v>
      </c>
      <c r="J153" s="37">
        <f t="shared" si="169"/>
        <v>0</v>
      </c>
      <c r="K153" s="37">
        <f t="shared" si="170"/>
        <v>0</v>
      </c>
      <c r="L153" s="38"/>
      <c r="M153" s="38"/>
      <c r="N153" s="38"/>
      <c r="O153" s="38">
        <f t="shared" si="251"/>
        <v>0</v>
      </c>
      <c r="P153" s="38">
        <f t="shared" si="252"/>
        <v>0</v>
      </c>
      <c r="Q153" s="38">
        <f t="shared" si="253"/>
        <v>0</v>
      </c>
      <c r="R153" s="124"/>
      <c r="S153" s="124"/>
      <c r="T153" s="124"/>
      <c r="U153" s="37">
        <f t="shared" si="224"/>
        <v>0</v>
      </c>
      <c r="V153" s="37">
        <f t="shared" si="225"/>
        <v>0</v>
      </c>
      <c r="W153" s="37">
        <f t="shared" si="226"/>
        <v>0</v>
      </c>
      <c r="X153" s="37">
        <f t="shared" si="254"/>
        <v>0</v>
      </c>
      <c r="Y153" s="37">
        <f t="shared" si="255"/>
        <v>0</v>
      </c>
      <c r="Z153" s="37">
        <f t="shared" si="256"/>
        <v>0</v>
      </c>
    </row>
    <row r="154" spans="1:26" ht="66.75" hidden="1" customHeight="1" x14ac:dyDescent="0.25">
      <c r="A154" s="82" t="s">
        <v>63</v>
      </c>
      <c r="B154" s="83" t="s">
        <v>62</v>
      </c>
      <c r="C154" s="36">
        <f>SUM(C155:C156)</f>
        <v>0</v>
      </c>
      <c r="D154" s="36">
        <f t="shared" ref="D154:E154" si="257">SUM(D155:D156)</f>
        <v>0</v>
      </c>
      <c r="E154" s="36">
        <f t="shared" si="257"/>
        <v>0</v>
      </c>
      <c r="F154" s="36">
        <f>SUM(F155:F156)</f>
        <v>0</v>
      </c>
      <c r="G154" s="36">
        <f t="shared" ref="G154:H154" si="258">SUM(G155:G156)</f>
        <v>0</v>
      </c>
      <c r="H154" s="36">
        <f t="shared" si="258"/>
        <v>0</v>
      </c>
      <c r="I154" s="36">
        <f t="shared" si="151"/>
        <v>0</v>
      </c>
      <c r="J154" s="36">
        <f t="shared" si="169"/>
        <v>0</v>
      </c>
      <c r="K154" s="36">
        <f t="shared" si="170"/>
        <v>0</v>
      </c>
      <c r="L154" s="36">
        <f>SUM(L155:L156)</f>
        <v>0</v>
      </c>
      <c r="M154" s="36">
        <f t="shared" ref="M154:N154" si="259">SUM(M155:M156)</f>
        <v>0</v>
      </c>
      <c r="N154" s="36">
        <f t="shared" si="259"/>
        <v>0</v>
      </c>
      <c r="O154" s="38">
        <f t="shared" si="251"/>
        <v>0</v>
      </c>
      <c r="P154" s="38">
        <f t="shared" si="252"/>
        <v>0</v>
      </c>
      <c r="Q154" s="38">
        <f t="shared" si="253"/>
        <v>0</v>
      </c>
      <c r="R154" s="123">
        <f t="shared" ref="R154:T154" si="260">SUM(R155:R156)</f>
        <v>0</v>
      </c>
      <c r="S154" s="123">
        <f t="shared" si="260"/>
        <v>0</v>
      </c>
      <c r="T154" s="123">
        <f t="shared" si="260"/>
        <v>0</v>
      </c>
      <c r="U154" s="36">
        <f t="shared" si="224"/>
        <v>0</v>
      </c>
      <c r="V154" s="36">
        <f t="shared" si="225"/>
        <v>0</v>
      </c>
      <c r="W154" s="36">
        <f t="shared" si="226"/>
        <v>0</v>
      </c>
      <c r="X154" s="36">
        <f t="shared" si="254"/>
        <v>0</v>
      </c>
      <c r="Y154" s="36">
        <f t="shared" si="255"/>
        <v>0</v>
      </c>
      <c r="Z154" s="36">
        <f t="shared" si="256"/>
        <v>0</v>
      </c>
    </row>
    <row r="155" spans="1:26" s="12" customFormat="1" ht="51.75" hidden="1" customHeight="1" x14ac:dyDescent="0.25">
      <c r="A155" s="24"/>
      <c r="B155" s="72"/>
      <c r="C155" s="37"/>
      <c r="D155" s="37"/>
      <c r="E155" s="37"/>
      <c r="F155" s="37"/>
      <c r="G155" s="37"/>
      <c r="H155" s="37"/>
      <c r="I155" s="37">
        <f t="shared" si="151"/>
        <v>0</v>
      </c>
      <c r="J155" s="37">
        <f t="shared" si="169"/>
        <v>0</v>
      </c>
      <c r="K155" s="37">
        <f t="shared" si="170"/>
        <v>0</v>
      </c>
      <c r="L155" s="37"/>
      <c r="M155" s="37"/>
      <c r="N155" s="37"/>
      <c r="O155" s="38">
        <f t="shared" si="251"/>
        <v>0</v>
      </c>
      <c r="P155" s="38">
        <f t="shared" si="252"/>
        <v>0</v>
      </c>
      <c r="Q155" s="38">
        <f t="shared" si="253"/>
        <v>0</v>
      </c>
      <c r="R155" s="124"/>
      <c r="S155" s="124"/>
      <c r="T155" s="124"/>
      <c r="U155" s="37">
        <f t="shared" si="224"/>
        <v>0</v>
      </c>
      <c r="V155" s="37">
        <f t="shared" si="225"/>
        <v>0</v>
      </c>
      <c r="W155" s="37">
        <f t="shared" si="226"/>
        <v>0</v>
      </c>
      <c r="X155" s="37">
        <f t="shared" si="254"/>
        <v>0</v>
      </c>
      <c r="Y155" s="37">
        <f t="shared" si="255"/>
        <v>0</v>
      </c>
      <c r="Z155" s="37">
        <f t="shared" si="256"/>
        <v>0</v>
      </c>
    </row>
    <row r="156" spans="1:26" s="12" customFormat="1" ht="51.75" hidden="1" customHeight="1" x14ac:dyDescent="0.25">
      <c r="A156" s="24"/>
      <c r="B156" s="72"/>
      <c r="C156" s="37"/>
      <c r="D156" s="37"/>
      <c r="E156" s="37"/>
      <c r="F156" s="37"/>
      <c r="G156" s="37"/>
      <c r="H156" s="37"/>
      <c r="I156" s="37">
        <f t="shared" si="151"/>
        <v>0</v>
      </c>
      <c r="J156" s="37">
        <f t="shared" si="169"/>
        <v>0</v>
      </c>
      <c r="K156" s="37">
        <f t="shared" si="170"/>
        <v>0</v>
      </c>
      <c r="L156" s="37"/>
      <c r="M156" s="37"/>
      <c r="N156" s="37"/>
      <c r="O156" s="38">
        <f t="shared" si="251"/>
        <v>0</v>
      </c>
      <c r="P156" s="38">
        <f t="shared" si="252"/>
        <v>0</v>
      </c>
      <c r="Q156" s="38">
        <f t="shared" si="253"/>
        <v>0</v>
      </c>
      <c r="R156" s="124"/>
      <c r="S156" s="124"/>
      <c r="T156" s="124"/>
      <c r="U156" s="37">
        <f t="shared" si="224"/>
        <v>0</v>
      </c>
      <c r="V156" s="37">
        <f t="shared" si="225"/>
        <v>0</v>
      </c>
      <c r="W156" s="37">
        <f t="shared" si="226"/>
        <v>0</v>
      </c>
      <c r="X156" s="37">
        <f t="shared" si="254"/>
        <v>0</v>
      </c>
      <c r="Y156" s="37">
        <f t="shared" si="255"/>
        <v>0</v>
      </c>
      <c r="Z156" s="37">
        <f t="shared" si="256"/>
        <v>0</v>
      </c>
    </row>
    <row r="157" spans="1:26" ht="64.5" customHeight="1" x14ac:dyDescent="0.25">
      <c r="A157" s="25" t="s">
        <v>381</v>
      </c>
      <c r="B157" s="26" t="s">
        <v>380</v>
      </c>
      <c r="C157" s="36"/>
      <c r="D157" s="36"/>
      <c r="E157" s="36"/>
      <c r="F157" s="36"/>
      <c r="G157" s="36"/>
      <c r="H157" s="36"/>
      <c r="I157" s="36"/>
      <c r="J157" s="36"/>
      <c r="K157" s="36"/>
      <c r="L157" s="36">
        <f>190919.61+79511.39</f>
        <v>270431</v>
      </c>
      <c r="M157" s="36">
        <v>0</v>
      </c>
      <c r="N157" s="36">
        <v>0</v>
      </c>
      <c r="O157" s="38">
        <f t="shared" si="251"/>
        <v>270431</v>
      </c>
      <c r="P157" s="38">
        <f t="shared" si="252"/>
        <v>0</v>
      </c>
      <c r="Q157" s="38">
        <f t="shared" si="253"/>
        <v>0</v>
      </c>
      <c r="R157" s="123">
        <v>263724.74</v>
      </c>
      <c r="S157" s="123">
        <v>0</v>
      </c>
      <c r="T157" s="123">
        <v>0</v>
      </c>
      <c r="U157" s="38">
        <f t="shared" ref="U157" si="261">R157-L157</f>
        <v>-6706.2600000000093</v>
      </c>
      <c r="V157" s="38">
        <f t="shared" ref="V157" si="262">S157-M157</f>
        <v>0</v>
      </c>
      <c r="W157" s="38">
        <f t="shared" ref="W157" si="263">T157-N157</f>
        <v>0</v>
      </c>
      <c r="X157" s="36">
        <f t="shared" si="254"/>
        <v>263724.74</v>
      </c>
      <c r="Y157" s="36">
        <f t="shared" si="255"/>
        <v>0</v>
      </c>
      <c r="Z157" s="36">
        <f t="shared" si="256"/>
        <v>0</v>
      </c>
    </row>
    <row r="158" spans="1:26" ht="64.5" hidden="1" customHeight="1" x14ac:dyDescent="0.25">
      <c r="A158" s="25" t="s">
        <v>61</v>
      </c>
      <c r="B158" s="26" t="s">
        <v>60</v>
      </c>
      <c r="C158" s="36"/>
      <c r="D158" s="36"/>
      <c r="E158" s="36"/>
      <c r="F158" s="36"/>
      <c r="G158" s="36"/>
      <c r="H158" s="36"/>
      <c r="I158" s="36">
        <f t="shared" si="151"/>
        <v>0</v>
      </c>
      <c r="J158" s="36">
        <f t="shared" si="169"/>
        <v>0</v>
      </c>
      <c r="K158" s="36">
        <f t="shared" si="170"/>
        <v>0</v>
      </c>
      <c r="L158" s="36"/>
      <c r="M158" s="36"/>
      <c r="N158" s="36"/>
      <c r="O158" s="36">
        <f t="shared" si="171"/>
        <v>0</v>
      </c>
      <c r="P158" s="36">
        <f t="shared" si="172"/>
        <v>0</v>
      </c>
      <c r="Q158" s="36">
        <f t="shared" si="173"/>
        <v>0</v>
      </c>
      <c r="R158" s="123"/>
      <c r="S158" s="123"/>
      <c r="T158" s="123"/>
      <c r="U158" s="36">
        <f t="shared" si="224"/>
        <v>0</v>
      </c>
      <c r="V158" s="36">
        <f t="shared" si="225"/>
        <v>0</v>
      </c>
      <c r="W158" s="36">
        <f t="shared" si="226"/>
        <v>0</v>
      </c>
      <c r="X158" s="36">
        <f t="shared" si="254"/>
        <v>0</v>
      </c>
      <c r="Y158" s="36">
        <f t="shared" si="255"/>
        <v>0</v>
      </c>
      <c r="Z158" s="36">
        <f t="shared" si="256"/>
        <v>0</v>
      </c>
    </row>
    <row r="159" spans="1:26" ht="79.5" hidden="1" customHeight="1" x14ac:dyDescent="0.25">
      <c r="A159" s="25" t="s">
        <v>59</v>
      </c>
      <c r="B159" s="26" t="s">
        <v>58</v>
      </c>
      <c r="C159" s="36"/>
      <c r="D159" s="36"/>
      <c r="E159" s="36"/>
      <c r="F159" s="36"/>
      <c r="G159" s="36"/>
      <c r="H159" s="36"/>
      <c r="I159" s="36">
        <f t="shared" si="151"/>
        <v>0</v>
      </c>
      <c r="J159" s="36">
        <f t="shared" si="169"/>
        <v>0</v>
      </c>
      <c r="K159" s="36">
        <f t="shared" si="170"/>
        <v>0</v>
      </c>
      <c r="L159" s="36"/>
      <c r="M159" s="36"/>
      <c r="N159" s="36"/>
      <c r="O159" s="36">
        <f t="shared" si="171"/>
        <v>0</v>
      </c>
      <c r="P159" s="36">
        <f t="shared" si="172"/>
        <v>0</v>
      </c>
      <c r="Q159" s="36">
        <f t="shared" si="173"/>
        <v>0</v>
      </c>
      <c r="R159" s="123"/>
      <c r="S159" s="123"/>
      <c r="T159" s="123"/>
      <c r="U159" s="36">
        <f t="shared" si="224"/>
        <v>0</v>
      </c>
      <c r="V159" s="36">
        <f t="shared" si="225"/>
        <v>0</v>
      </c>
      <c r="W159" s="36">
        <f t="shared" si="226"/>
        <v>0</v>
      </c>
      <c r="X159" s="36">
        <f t="shared" si="254"/>
        <v>0</v>
      </c>
      <c r="Y159" s="36">
        <f t="shared" si="255"/>
        <v>0</v>
      </c>
      <c r="Z159" s="36">
        <f t="shared" si="256"/>
        <v>0</v>
      </c>
    </row>
    <row r="160" spans="1:26" ht="65.25" customHeight="1" x14ac:dyDescent="0.25">
      <c r="A160" s="25" t="s">
        <v>57</v>
      </c>
      <c r="B160" s="26" t="s">
        <v>56</v>
      </c>
      <c r="C160" s="36">
        <v>68354.899999999994</v>
      </c>
      <c r="D160" s="36">
        <v>68354.899999999994</v>
      </c>
      <c r="E160" s="36">
        <v>75393.7</v>
      </c>
      <c r="F160" s="36">
        <v>68354.899999999994</v>
      </c>
      <c r="G160" s="36">
        <v>68354.899999999994</v>
      </c>
      <c r="H160" s="36">
        <v>75393.7</v>
      </c>
      <c r="I160" s="36">
        <f t="shared" si="151"/>
        <v>0</v>
      </c>
      <c r="J160" s="36">
        <f t="shared" si="169"/>
        <v>0</v>
      </c>
      <c r="K160" s="36">
        <f t="shared" si="170"/>
        <v>0</v>
      </c>
      <c r="L160" s="36">
        <v>68354.890490000005</v>
      </c>
      <c r="M160" s="36">
        <v>68354.888179999994</v>
      </c>
      <c r="N160" s="36">
        <v>75393.676219999994</v>
      </c>
      <c r="O160" s="36">
        <f t="shared" si="171"/>
        <v>-9.5099999889498577E-3</v>
      </c>
      <c r="P160" s="36">
        <f t="shared" si="172"/>
        <v>-1.1819999999715947E-2</v>
      </c>
      <c r="Q160" s="36">
        <f t="shared" si="173"/>
        <v>-2.3780000003171153E-2</v>
      </c>
      <c r="R160" s="123">
        <v>68354.890490000005</v>
      </c>
      <c r="S160" s="123">
        <v>68354.888179999994</v>
      </c>
      <c r="T160" s="123">
        <v>75393.676219999994</v>
      </c>
      <c r="U160" s="36">
        <f t="shared" si="224"/>
        <v>0</v>
      </c>
      <c r="V160" s="36">
        <f t="shared" si="225"/>
        <v>0</v>
      </c>
      <c r="W160" s="36">
        <f t="shared" si="226"/>
        <v>0</v>
      </c>
      <c r="X160" s="36">
        <f t="shared" si="254"/>
        <v>-9.5099999889498577E-3</v>
      </c>
      <c r="Y160" s="36">
        <f t="shared" si="255"/>
        <v>-1.1819999999715947E-2</v>
      </c>
      <c r="Z160" s="36">
        <f t="shared" si="256"/>
        <v>-2.3780000003171153E-2</v>
      </c>
    </row>
    <row r="161" spans="1:26" ht="35.25" customHeight="1" x14ac:dyDescent="0.25">
      <c r="A161" s="25" t="s">
        <v>55</v>
      </c>
      <c r="B161" s="26" t="s">
        <v>54</v>
      </c>
      <c r="C161" s="36">
        <v>9702.2000000000007</v>
      </c>
      <c r="D161" s="36">
        <v>7367.33</v>
      </c>
      <c r="E161" s="36">
        <v>6817.6</v>
      </c>
      <c r="F161" s="36">
        <v>9702.2000000000007</v>
      </c>
      <c r="G161" s="36">
        <v>7367.33</v>
      </c>
      <c r="H161" s="36">
        <v>6817.6</v>
      </c>
      <c r="I161" s="36">
        <f t="shared" si="151"/>
        <v>0</v>
      </c>
      <c r="J161" s="36">
        <f t="shared" si="169"/>
        <v>0</v>
      </c>
      <c r="K161" s="36">
        <f t="shared" si="170"/>
        <v>0</v>
      </c>
      <c r="L161" s="36">
        <v>9702.2000000000007</v>
      </c>
      <c r="M161" s="36">
        <v>7367.33</v>
      </c>
      <c r="N161" s="36">
        <v>6817.6</v>
      </c>
      <c r="O161" s="36">
        <f t="shared" si="171"/>
        <v>0</v>
      </c>
      <c r="P161" s="36">
        <f t="shared" si="172"/>
        <v>0</v>
      </c>
      <c r="Q161" s="36">
        <f t="shared" si="173"/>
        <v>0</v>
      </c>
      <c r="R161" s="123">
        <v>9702.2000000000007</v>
      </c>
      <c r="S161" s="123">
        <v>7367.33</v>
      </c>
      <c r="T161" s="123">
        <v>6817.6</v>
      </c>
      <c r="U161" s="36">
        <f t="shared" si="224"/>
        <v>0</v>
      </c>
      <c r="V161" s="36">
        <f t="shared" si="225"/>
        <v>0</v>
      </c>
      <c r="W161" s="36">
        <f t="shared" si="226"/>
        <v>0</v>
      </c>
      <c r="X161" s="36">
        <f t="shared" si="254"/>
        <v>0</v>
      </c>
      <c r="Y161" s="36">
        <f t="shared" si="255"/>
        <v>0</v>
      </c>
      <c r="Z161" s="36">
        <f t="shared" si="256"/>
        <v>0</v>
      </c>
    </row>
    <row r="162" spans="1:26" ht="38.25" customHeight="1" x14ac:dyDescent="0.25">
      <c r="A162" s="25" t="s">
        <v>53</v>
      </c>
      <c r="B162" s="26" t="s">
        <v>52</v>
      </c>
      <c r="C162" s="39">
        <f>SUM(C163:C164)</f>
        <v>12810.060000000001</v>
      </c>
      <c r="D162" s="39">
        <f t="shared" ref="D162:E162" si="264">SUM(D163:D164)</f>
        <v>113419.98999999999</v>
      </c>
      <c r="E162" s="39">
        <f t="shared" si="264"/>
        <v>544.96</v>
      </c>
      <c r="F162" s="39">
        <f>SUM(F163:F164)</f>
        <v>12810.060000000001</v>
      </c>
      <c r="G162" s="39">
        <f t="shared" ref="G162:H162" si="265">SUM(G163:G164)</f>
        <v>113419.98999999999</v>
      </c>
      <c r="H162" s="39">
        <f t="shared" si="265"/>
        <v>544.96</v>
      </c>
      <c r="I162" s="39">
        <f t="shared" si="151"/>
        <v>0</v>
      </c>
      <c r="J162" s="39">
        <f t="shared" si="169"/>
        <v>0</v>
      </c>
      <c r="K162" s="39">
        <f t="shared" si="170"/>
        <v>0</v>
      </c>
      <c r="L162" s="39">
        <f>SUM(L163:L164)</f>
        <v>12810.04925</v>
      </c>
      <c r="M162" s="39">
        <f t="shared" ref="M162:N162" si="266">SUM(M163:M164)</f>
        <v>113419.97097000001</v>
      </c>
      <c r="N162" s="39">
        <f t="shared" si="266"/>
        <v>544.95817</v>
      </c>
      <c r="O162" s="39">
        <f t="shared" si="171"/>
        <v>-1.0750000001280569E-2</v>
      </c>
      <c r="P162" s="39">
        <f t="shared" si="172"/>
        <v>-1.9029999981285073E-2</v>
      </c>
      <c r="Q162" s="39">
        <f t="shared" si="173"/>
        <v>-1.8300000000408545E-3</v>
      </c>
      <c r="R162" s="122">
        <f>SUM(R163:R164)</f>
        <v>12810.04925</v>
      </c>
      <c r="S162" s="122">
        <f t="shared" ref="S162:T162" si="267">SUM(S163:S164)</f>
        <v>113419.97097000001</v>
      </c>
      <c r="T162" s="122">
        <f t="shared" si="267"/>
        <v>544.95817</v>
      </c>
      <c r="U162" s="39">
        <f t="shared" si="224"/>
        <v>0</v>
      </c>
      <c r="V162" s="39">
        <f t="shared" si="225"/>
        <v>0</v>
      </c>
      <c r="W162" s="39">
        <f t="shared" si="226"/>
        <v>0</v>
      </c>
      <c r="X162" s="39">
        <f t="shared" si="254"/>
        <v>-1.0750000001280569E-2</v>
      </c>
      <c r="Y162" s="39">
        <f t="shared" si="255"/>
        <v>-1.9029999981285073E-2</v>
      </c>
      <c r="Z162" s="39">
        <f t="shared" si="256"/>
        <v>-1.8300000000408545E-3</v>
      </c>
    </row>
    <row r="163" spans="1:26" s="12" customFormat="1" ht="65.25" customHeight="1" x14ac:dyDescent="0.25">
      <c r="A163" s="24"/>
      <c r="B163" s="74" t="s">
        <v>387</v>
      </c>
      <c r="C163" s="37">
        <v>530.27</v>
      </c>
      <c r="D163" s="37">
        <v>533.79</v>
      </c>
      <c r="E163" s="37">
        <v>544.96</v>
      </c>
      <c r="F163" s="37">
        <v>530.27</v>
      </c>
      <c r="G163" s="37">
        <v>533.79</v>
      </c>
      <c r="H163" s="37">
        <v>544.96</v>
      </c>
      <c r="I163" s="37">
        <f t="shared" ref="I163:I229" si="268">F163-C163</f>
        <v>0</v>
      </c>
      <c r="J163" s="37">
        <f t="shared" si="169"/>
        <v>0</v>
      </c>
      <c r="K163" s="37">
        <f t="shared" si="170"/>
        <v>0</v>
      </c>
      <c r="L163" s="37">
        <v>530.26925000000006</v>
      </c>
      <c r="M163" s="37">
        <v>533.78097000000002</v>
      </c>
      <c r="N163" s="37">
        <v>544.95817</v>
      </c>
      <c r="O163" s="37">
        <f t="shared" si="171"/>
        <v>-7.4999999992542143E-4</v>
      </c>
      <c r="P163" s="37">
        <f t="shared" si="172"/>
        <v>-9.0299999999388092E-3</v>
      </c>
      <c r="Q163" s="37">
        <f t="shared" si="173"/>
        <v>-1.8300000000408545E-3</v>
      </c>
      <c r="R163" s="124">
        <v>530.26925000000006</v>
      </c>
      <c r="S163" s="124">
        <v>533.78097000000002</v>
      </c>
      <c r="T163" s="124">
        <v>544.95817</v>
      </c>
      <c r="U163" s="37">
        <f t="shared" si="224"/>
        <v>0</v>
      </c>
      <c r="V163" s="37">
        <f t="shared" si="225"/>
        <v>0</v>
      </c>
      <c r="W163" s="37">
        <f t="shared" si="226"/>
        <v>0</v>
      </c>
      <c r="X163" s="37">
        <f t="shared" si="254"/>
        <v>-7.4999999992542143E-4</v>
      </c>
      <c r="Y163" s="37">
        <f t="shared" si="255"/>
        <v>-9.0299999999388092E-3</v>
      </c>
      <c r="Z163" s="37">
        <f t="shared" si="256"/>
        <v>-1.8300000000408545E-3</v>
      </c>
    </row>
    <row r="164" spans="1:26" s="12" customFormat="1" ht="50.25" customHeight="1" x14ac:dyDescent="0.25">
      <c r="A164" s="24"/>
      <c r="B164" s="74" t="s">
        <v>335</v>
      </c>
      <c r="C164" s="37">
        <v>12279.79</v>
      </c>
      <c r="D164" s="37">
        <v>112886.2</v>
      </c>
      <c r="E164" s="37">
        <v>0</v>
      </c>
      <c r="F164" s="37">
        <v>12279.79</v>
      </c>
      <c r="G164" s="37">
        <v>112886.2</v>
      </c>
      <c r="H164" s="37">
        <v>0</v>
      </c>
      <c r="I164" s="37">
        <f t="shared" si="268"/>
        <v>0</v>
      </c>
      <c r="J164" s="37">
        <f t="shared" si="169"/>
        <v>0</v>
      </c>
      <c r="K164" s="37">
        <f t="shared" si="170"/>
        <v>0</v>
      </c>
      <c r="L164" s="37">
        <v>12279.78</v>
      </c>
      <c r="M164" s="37">
        <v>112886.19</v>
      </c>
      <c r="N164" s="37">
        <v>0</v>
      </c>
      <c r="O164" s="37">
        <f t="shared" si="171"/>
        <v>-1.0000000000218279E-2</v>
      </c>
      <c r="P164" s="37">
        <f t="shared" si="172"/>
        <v>-9.9999999947613105E-3</v>
      </c>
      <c r="Q164" s="37">
        <f t="shared" si="173"/>
        <v>0</v>
      </c>
      <c r="R164" s="124">
        <v>12279.78</v>
      </c>
      <c r="S164" s="124">
        <v>112886.19</v>
      </c>
      <c r="T164" s="124">
        <v>0</v>
      </c>
      <c r="U164" s="37">
        <f t="shared" ref="U164:U230" si="269">R164-L164</f>
        <v>0</v>
      </c>
      <c r="V164" s="37">
        <f t="shared" ref="V164:V230" si="270">S164-M164</f>
        <v>0</v>
      </c>
      <c r="W164" s="37">
        <f t="shared" ref="W164:W230" si="271">T164-N164</f>
        <v>0</v>
      </c>
      <c r="X164" s="37">
        <f t="shared" si="254"/>
        <v>-1.0000000000218279E-2</v>
      </c>
      <c r="Y164" s="37">
        <f t="shared" si="255"/>
        <v>-9.9999999947613105E-3</v>
      </c>
      <c r="Z164" s="37">
        <f t="shared" si="256"/>
        <v>0</v>
      </c>
    </row>
    <row r="165" spans="1:26" ht="39" customHeight="1" x14ac:dyDescent="0.25">
      <c r="A165" s="25" t="s">
        <v>51</v>
      </c>
      <c r="B165" s="26" t="s">
        <v>50</v>
      </c>
      <c r="C165" s="36">
        <f t="shared" ref="C165:E165" si="272">SUM(C166:C171)</f>
        <v>275506.31</v>
      </c>
      <c r="D165" s="36">
        <f t="shared" si="272"/>
        <v>59200</v>
      </c>
      <c r="E165" s="36">
        <f t="shared" si="272"/>
        <v>0</v>
      </c>
      <c r="F165" s="36">
        <f t="shared" ref="F165:H165" si="273">SUM(F166:F171)</f>
        <v>262971.28999999998</v>
      </c>
      <c r="G165" s="36">
        <f t="shared" si="273"/>
        <v>59200</v>
      </c>
      <c r="H165" s="36">
        <f t="shared" si="273"/>
        <v>0</v>
      </c>
      <c r="I165" s="36">
        <f t="shared" si="268"/>
        <v>-12535.020000000019</v>
      </c>
      <c r="J165" s="36">
        <f t="shared" si="169"/>
        <v>0</v>
      </c>
      <c r="K165" s="36">
        <f t="shared" si="170"/>
        <v>0</v>
      </c>
      <c r="L165" s="36">
        <f t="shared" ref="L165:N165" si="274">SUM(L166:L171)</f>
        <v>263259.28999999998</v>
      </c>
      <c r="M165" s="36">
        <f t="shared" si="274"/>
        <v>59200</v>
      </c>
      <c r="N165" s="36">
        <f t="shared" si="274"/>
        <v>0</v>
      </c>
      <c r="O165" s="36">
        <f t="shared" si="171"/>
        <v>288</v>
      </c>
      <c r="P165" s="36">
        <f t="shared" si="172"/>
        <v>0</v>
      </c>
      <c r="Q165" s="36">
        <f t="shared" si="173"/>
        <v>0</v>
      </c>
      <c r="R165" s="123">
        <f>SUM(R166:R173)</f>
        <v>263169.63</v>
      </c>
      <c r="S165" s="123">
        <f>SUM(S166:S173)</f>
        <v>261219.6</v>
      </c>
      <c r="T165" s="123">
        <f>SUM(T166:T173)</f>
        <v>0</v>
      </c>
      <c r="U165" s="36">
        <f t="shared" si="269"/>
        <v>-89.659999999974389</v>
      </c>
      <c r="V165" s="36">
        <f t="shared" si="270"/>
        <v>202019.6</v>
      </c>
      <c r="W165" s="36">
        <f t="shared" si="271"/>
        <v>0</v>
      </c>
      <c r="X165" s="36">
        <f t="shared" si="254"/>
        <v>-12336.679999999993</v>
      </c>
      <c r="Y165" s="36">
        <f t="shared" si="255"/>
        <v>202019.6</v>
      </c>
      <c r="Z165" s="36">
        <f t="shared" si="256"/>
        <v>0</v>
      </c>
    </row>
    <row r="166" spans="1:26" s="12" customFormat="1" ht="52.5" customHeight="1" x14ac:dyDescent="0.25">
      <c r="A166" s="24"/>
      <c r="B166" s="74" t="s">
        <v>296</v>
      </c>
      <c r="C166" s="37"/>
      <c r="D166" s="37"/>
      <c r="E166" s="37"/>
      <c r="F166" s="37"/>
      <c r="G166" s="37"/>
      <c r="H166" s="37"/>
      <c r="I166" s="37">
        <f t="shared" si="268"/>
        <v>0</v>
      </c>
      <c r="J166" s="37">
        <f t="shared" ref="J166:J232" si="275">G166-D166</f>
        <v>0</v>
      </c>
      <c r="K166" s="37">
        <f t="shared" ref="K166:K232" si="276">H166-E166</f>
        <v>0</v>
      </c>
      <c r="L166" s="37">
        <v>2840.41</v>
      </c>
      <c r="M166" s="37">
        <v>0</v>
      </c>
      <c r="N166" s="37">
        <v>0</v>
      </c>
      <c r="O166" s="37">
        <f t="shared" ref="O166:O232" si="277">L166-F166</f>
        <v>2840.41</v>
      </c>
      <c r="P166" s="37">
        <f t="shared" ref="P166:P232" si="278">M166-G166</f>
        <v>0</v>
      </c>
      <c r="Q166" s="37">
        <f t="shared" ref="Q166:Q232" si="279">N166-H166</f>
        <v>0</v>
      </c>
      <c r="R166" s="124">
        <v>2840.41</v>
      </c>
      <c r="S166" s="124">
        <v>261219.6</v>
      </c>
      <c r="T166" s="124">
        <v>0</v>
      </c>
      <c r="U166" s="37">
        <f t="shared" si="269"/>
        <v>0</v>
      </c>
      <c r="V166" s="37">
        <f t="shared" si="270"/>
        <v>261219.6</v>
      </c>
      <c r="W166" s="37">
        <f t="shared" si="271"/>
        <v>0</v>
      </c>
      <c r="X166" s="37">
        <f t="shared" si="254"/>
        <v>2840.41</v>
      </c>
      <c r="Y166" s="37">
        <f t="shared" si="255"/>
        <v>261219.6</v>
      </c>
      <c r="Z166" s="37">
        <f t="shared" si="256"/>
        <v>0</v>
      </c>
    </row>
    <row r="167" spans="1:26" s="12" customFormat="1" ht="25.5" customHeight="1" x14ac:dyDescent="0.25">
      <c r="A167" s="24"/>
      <c r="B167" s="74" t="s">
        <v>363</v>
      </c>
      <c r="C167" s="37">
        <v>260209.61</v>
      </c>
      <c r="D167" s="37">
        <v>0</v>
      </c>
      <c r="E167" s="37">
        <v>0</v>
      </c>
      <c r="F167" s="37">
        <v>260209.61</v>
      </c>
      <c r="G167" s="37">
        <v>0</v>
      </c>
      <c r="H167" s="37">
        <v>0</v>
      </c>
      <c r="I167" s="37">
        <f t="shared" ref="I167:I171" si="280">F167-C167</f>
        <v>0</v>
      </c>
      <c r="J167" s="37">
        <f t="shared" ref="J167:J171" si="281">G167-D167</f>
        <v>0</v>
      </c>
      <c r="K167" s="37">
        <f t="shared" ref="K167:K171" si="282">H167-E167</f>
        <v>0</v>
      </c>
      <c r="L167" s="37">
        <v>257369.19</v>
      </c>
      <c r="M167" s="37">
        <v>0</v>
      </c>
      <c r="N167" s="37">
        <v>0</v>
      </c>
      <c r="O167" s="37">
        <f t="shared" ref="O167" si="283">L167-F167</f>
        <v>-2840.4199999999837</v>
      </c>
      <c r="P167" s="37">
        <f t="shared" ref="P167" si="284">M167-G167</f>
        <v>0</v>
      </c>
      <c r="Q167" s="37">
        <f t="shared" ref="Q167" si="285">N167-H167</f>
        <v>0</v>
      </c>
      <c r="R167" s="124">
        <v>257369.19</v>
      </c>
      <c r="S167" s="124">
        <v>0</v>
      </c>
      <c r="T167" s="124">
        <v>0</v>
      </c>
      <c r="U167" s="37">
        <f t="shared" si="269"/>
        <v>0</v>
      </c>
      <c r="V167" s="37"/>
      <c r="W167" s="37"/>
      <c r="X167" s="37">
        <f t="shared" si="254"/>
        <v>-2840.4199999999837</v>
      </c>
      <c r="Y167" s="37">
        <f t="shared" si="255"/>
        <v>0</v>
      </c>
      <c r="Z167" s="37">
        <f t="shared" si="256"/>
        <v>0</v>
      </c>
    </row>
    <row r="168" spans="1:26" s="12" customFormat="1" ht="66.75" hidden="1" customHeight="1" x14ac:dyDescent="0.25">
      <c r="A168" s="24"/>
      <c r="B168" s="74" t="s">
        <v>332</v>
      </c>
      <c r="C168" s="37">
        <v>0</v>
      </c>
      <c r="D168" s="37">
        <v>59200</v>
      </c>
      <c r="E168" s="37">
        <v>0</v>
      </c>
      <c r="F168" s="37">
        <v>0</v>
      </c>
      <c r="G168" s="37">
        <v>59200</v>
      </c>
      <c r="H168" s="37">
        <v>0</v>
      </c>
      <c r="I168" s="37">
        <f t="shared" si="280"/>
        <v>0</v>
      </c>
      <c r="J168" s="37">
        <f t="shared" si="281"/>
        <v>0</v>
      </c>
      <c r="K168" s="37">
        <f t="shared" si="282"/>
        <v>0</v>
      </c>
      <c r="L168" s="37">
        <v>0</v>
      </c>
      <c r="M168" s="37">
        <v>59200</v>
      </c>
      <c r="N168" s="37">
        <v>0</v>
      </c>
      <c r="O168" s="37">
        <f t="shared" si="277"/>
        <v>0</v>
      </c>
      <c r="P168" s="37">
        <f t="shared" si="278"/>
        <v>0</v>
      </c>
      <c r="Q168" s="37">
        <f t="shared" si="279"/>
        <v>0</v>
      </c>
      <c r="R168" s="124">
        <v>0</v>
      </c>
      <c r="S168" s="124">
        <v>0</v>
      </c>
      <c r="T168" s="124">
        <v>0</v>
      </c>
      <c r="U168" s="37">
        <f t="shared" si="269"/>
        <v>0</v>
      </c>
      <c r="V168" s="37">
        <f t="shared" si="270"/>
        <v>-59200</v>
      </c>
      <c r="W168" s="37">
        <f t="shared" si="271"/>
        <v>0</v>
      </c>
      <c r="X168" s="37">
        <f t="shared" si="254"/>
        <v>0</v>
      </c>
      <c r="Y168" s="37">
        <f t="shared" si="255"/>
        <v>-59200</v>
      </c>
      <c r="Z168" s="37">
        <f t="shared" si="256"/>
        <v>0</v>
      </c>
    </row>
    <row r="169" spans="1:26" s="12" customFormat="1" ht="37.5" hidden="1" customHeight="1" x14ac:dyDescent="0.25">
      <c r="A169" s="24"/>
      <c r="B169" s="74" t="s">
        <v>337</v>
      </c>
      <c r="C169" s="37">
        <v>9976.5</v>
      </c>
      <c r="D169" s="37">
        <v>0</v>
      </c>
      <c r="E169" s="37">
        <v>0</v>
      </c>
      <c r="F169" s="37"/>
      <c r="G169" s="37"/>
      <c r="H169" s="37"/>
      <c r="I169" s="37">
        <f t="shared" si="280"/>
        <v>-9976.5</v>
      </c>
      <c r="J169" s="37">
        <f t="shared" si="281"/>
        <v>0</v>
      </c>
      <c r="K169" s="37">
        <f t="shared" si="282"/>
        <v>0</v>
      </c>
      <c r="L169" s="37"/>
      <c r="M169" s="37"/>
      <c r="N169" s="37"/>
      <c r="O169" s="37">
        <f t="shared" si="277"/>
        <v>0</v>
      </c>
      <c r="P169" s="37">
        <f t="shared" si="278"/>
        <v>0</v>
      </c>
      <c r="Q169" s="37">
        <f t="shared" si="279"/>
        <v>0</v>
      </c>
      <c r="R169" s="124"/>
      <c r="S169" s="124"/>
      <c r="T169" s="124"/>
      <c r="U169" s="37">
        <f t="shared" si="269"/>
        <v>0</v>
      </c>
      <c r="V169" s="37">
        <f t="shared" si="270"/>
        <v>0</v>
      </c>
      <c r="W169" s="37">
        <f t="shared" si="271"/>
        <v>0</v>
      </c>
      <c r="X169" s="37">
        <f t="shared" si="254"/>
        <v>-9976.5</v>
      </c>
      <c r="Y169" s="37">
        <f t="shared" si="255"/>
        <v>0</v>
      </c>
      <c r="Z169" s="37">
        <f t="shared" si="256"/>
        <v>0</v>
      </c>
    </row>
    <row r="170" spans="1:26" s="12" customFormat="1" ht="24.75" customHeight="1" x14ac:dyDescent="0.25">
      <c r="A170" s="24"/>
      <c r="B170" s="74" t="s">
        <v>297</v>
      </c>
      <c r="C170" s="37">
        <v>2761.68</v>
      </c>
      <c r="D170" s="37">
        <v>0</v>
      </c>
      <c r="E170" s="37">
        <v>0</v>
      </c>
      <c r="F170" s="37">
        <v>2761.68</v>
      </c>
      <c r="G170" s="37">
        <v>0</v>
      </c>
      <c r="H170" s="37">
        <v>0</v>
      </c>
      <c r="I170" s="37">
        <f t="shared" si="280"/>
        <v>0</v>
      </c>
      <c r="J170" s="37">
        <f t="shared" si="281"/>
        <v>0</v>
      </c>
      <c r="K170" s="37">
        <f t="shared" si="282"/>
        <v>0</v>
      </c>
      <c r="L170" s="37">
        <v>3049.69</v>
      </c>
      <c r="M170" s="37">
        <v>0</v>
      </c>
      <c r="N170" s="37">
        <v>0</v>
      </c>
      <c r="O170" s="37">
        <f t="shared" si="277"/>
        <v>288.01000000000022</v>
      </c>
      <c r="P170" s="37">
        <f t="shared" si="278"/>
        <v>0</v>
      </c>
      <c r="Q170" s="37">
        <f t="shared" si="279"/>
        <v>0</v>
      </c>
      <c r="R170" s="124">
        <v>2960.03</v>
      </c>
      <c r="S170" s="124">
        <v>0</v>
      </c>
      <c r="T170" s="124">
        <v>0</v>
      </c>
      <c r="U170" s="37">
        <f t="shared" si="269"/>
        <v>-89.659999999999854</v>
      </c>
      <c r="V170" s="37">
        <f t="shared" si="270"/>
        <v>0</v>
      </c>
      <c r="W170" s="37">
        <f t="shared" si="271"/>
        <v>0</v>
      </c>
      <c r="X170" s="37">
        <f t="shared" si="254"/>
        <v>198.35000000000036</v>
      </c>
      <c r="Y170" s="37">
        <f t="shared" si="255"/>
        <v>0</v>
      </c>
      <c r="Z170" s="37">
        <f t="shared" si="256"/>
        <v>0</v>
      </c>
    </row>
    <row r="171" spans="1:26" s="12" customFormat="1" ht="35.25" hidden="1" customHeight="1" x14ac:dyDescent="0.25">
      <c r="A171" s="24"/>
      <c r="B171" s="74" t="s">
        <v>365</v>
      </c>
      <c r="C171" s="37">
        <v>2558.52</v>
      </c>
      <c r="D171" s="37">
        <v>0</v>
      </c>
      <c r="E171" s="37">
        <v>0</v>
      </c>
      <c r="F171" s="37"/>
      <c r="G171" s="37"/>
      <c r="H171" s="37"/>
      <c r="I171" s="37">
        <f t="shared" si="280"/>
        <v>-2558.52</v>
      </c>
      <c r="J171" s="37">
        <f t="shared" si="281"/>
        <v>0</v>
      </c>
      <c r="K171" s="37">
        <f t="shared" si="282"/>
        <v>0</v>
      </c>
      <c r="L171" s="37"/>
      <c r="M171" s="37"/>
      <c r="N171" s="37"/>
      <c r="O171" s="37">
        <f t="shared" si="277"/>
        <v>0</v>
      </c>
      <c r="P171" s="37">
        <f t="shared" si="278"/>
        <v>0</v>
      </c>
      <c r="Q171" s="37">
        <f t="shared" si="279"/>
        <v>0</v>
      </c>
      <c r="R171" s="124"/>
      <c r="S171" s="124"/>
      <c r="T171" s="124"/>
      <c r="U171" s="37">
        <f t="shared" si="269"/>
        <v>0</v>
      </c>
      <c r="V171" s="37">
        <f t="shared" si="270"/>
        <v>0</v>
      </c>
      <c r="W171" s="37">
        <f t="shared" si="271"/>
        <v>0</v>
      </c>
      <c r="X171" s="37">
        <f t="shared" si="254"/>
        <v>-2558.52</v>
      </c>
      <c r="Y171" s="37">
        <f t="shared" si="255"/>
        <v>0</v>
      </c>
      <c r="Z171" s="37">
        <f t="shared" si="256"/>
        <v>0</v>
      </c>
    </row>
    <row r="172" spans="1:26" s="12" customFormat="1" ht="35.25" hidden="1" customHeight="1" x14ac:dyDescent="0.25">
      <c r="A172" s="24"/>
      <c r="B172" s="73"/>
      <c r="C172" s="37"/>
      <c r="D172" s="37"/>
      <c r="E172" s="37"/>
      <c r="F172" s="37"/>
      <c r="G172" s="37"/>
      <c r="H172" s="37"/>
      <c r="I172" s="37">
        <f t="shared" si="268"/>
        <v>0</v>
      </c>
      <c r="J172" s="37">
        <f t="shared" si="275"/>
        <v>0</v>
      </c>
      <c r="K172" s="37">
        <f t="shared" si="276"/>
        <v>0</v>
      </c>
      <c r="L172" s="37"/>
      <c r="M172" s="37"/>
      <c r="N172" s="37"/>
      <c r="O172" s="37">
        <f t="shared" si="277"/>
        <v>0</v>
      </c>
      <c r="P172" s="37">
        <f t="shared" si="278"/>
        <v>0</v>
      </c>
      <c r="Q172" s="37">
        <f t="shared" si="279"/>
        <v>0</v>
      </c>
      <c r="R172" s="124"/>
      <c r="S172" s="124"/>
      <c r="T172" s="124"/>
      <c r="U172" s="37">
        <f t="shared" si="269"/>
        <v>0</v>
      </c>
      <c r="V172" s="37">
        <f t="shared" si="270"/>
        <v>0</v>
      </c>
      <c r="W172" s="37">
        <f t="shared" si="271"/>
        <v>0</v>
      </c>
      <c r="X172" s="37">
        <f t="shared" si="254"/>
        <v>0</v>
      </c>
      <c r="Y172" s="37">
        <f t="shared" si="255"/>
        <v>0</v>
      </c>
      <c r="Z172" s="37">
        <f t="shared" si="256"/>
        <v>0</v>
      </c>
    </row>
    <row r="173" spans="1:26" s="12" customFormat="1" ht="35.25" hidden="1" customHeight="1" x14ac:dyDescent="0.25">
      <c r="A173" s="24"/>
      <c r="B173" s="73"/>
      <c r="C173" s="37"/>
      <c r="D173" s="37"/>
      <c r="E173" s="37"/>
      <c r="F173" s="37"/>
      <c r="G173" s="37"/>
      <c r="H173" s="37"/>
      <c r="I173" s="37">
        <f t="shared" si="268"/>
        <v>0</v>
      </c>
      <c r="J173" s="37">
        <f t="shared" si="275"/>
        <v>0</v>
      </c>
      <c r="K173" s="37">
        <f t="shared" si="276"/>
        <v>0</v>
      </c>
      <c r="L173" s="37"/>
      <c r="M173" s="37"/>
      <c r="N173" s="37"/>
      <c r="O173" s="37">
        <f t="shared" si="277"/>
        <v>0</v>
      </c>
      <c r="P173" s="37">
        <f t="shared" si="278"/>
        <v>0</v>
      </c>
      <c r="Q173" s="37">
        <f t="shared" si="279"/>
        <v>0</v>
      </c>
      <c r="R173" s="124"/>
      <c r="S173" s="124"/>
      <c r="T173" s="124"/>
      <c r="U173" s="37">
        <f t="shared" si="269"/>
        <v>0</v>
      </c>
      <c r="V173" s="37">
        <f t="shared" si="270"/>
        <v>0</v>
      </c>
      <c r="W173" s="37">
        <f t="shared" si="271"/>
        <v>0</v>
      </c>
      <c r="X173" s="37">
        <f t="shared" si="254"/>
        <v>0</v>
      </c>
      <c r="Y173" s="37">
        <f t="shared" si="255"/>
        <v>0</v>
      </c>
      <c r="Z173" s="37">
        <f t="shared" si="256"/>
        <v>0</v>
      </c>
    </row>
    <row r="174" spans="1:26" ht="36" hidden="1" customHeight="1" x14ac:dyDescent="0.25">
      <c r="A174" s="25" t="s">
        <v>49</v>
      </c>
      <c r="B174" s="26" t="s">
        <v>48</v>
      </c>
      <c r="C174" s="36">
        <f>SUM(C175:C176)</f>
        <v>0</v>
      </c>
      <c r="D174" s="36">
        <f t="shared" ref="D174:E174" si="286">SUM(D175:D176)</f>
        <v>0</v>
      </c>
      <c r="E174" s="36">
        <f t="shared" si="286"/>
        <v>0</v>
      </c>
      <c r="F174" s="36">
        <f>SUM(F175:F176)</f>
        <v>0</v>
      </c>
      <c r="G174" s="36">
        <f t="shared" ref="G174:H174" si="287">SUM(G175:G176)</f>
        <v>0</v>
      </c>
      <c r="H174" s="36">
        <f t="shared" si="287"/>
        <v>0</v>
      </c>
      <c r="I174" s="36">
        <f t="shared" si="268"/>
        <v>0</v>
      </c>
      <c r="J174" s="36">
        <f t="shared" si="275"/>
        <v>0</v>
      </c>
      <c r="K174" s="36">
        <f t="shared" si="276"/>
        <v>0</v>
      </c>
      <c r="L174" s="36">
        <f>SUM(L175:L176)</f>
        <v>0</v>
      </c>
      <c r="M174" s="36">
        <f t="shared" ref="M174:N174" si="288">SUM(M175:M176)</f>
        <v>0</v>
      </c>
      <c r="N174" s="36">
        <f t="shared" si="288"/>
        <v>0</v>
      </c>
      <c r="O174" s="36">
        <f t="shared" si="277"/>
        <v>0</v>
      </c>
      <c r="P174" s="36">
        <f t="shared" si="278"/>
        <v>0</v>
      </c>
      <c r="Q174" s="36">
        <f t="shared" si="279"/>
        <v>0</v>
      </c>
      <c r="R174" s="123">
        <f t="shared" ref="R174" si="289">SUM(R175:R176)</f>
        <v>0</v>
      </c>
      <c r="S174" s="123">
        <f t="shared" ref="S174" si="290">SUM(S175:S176)</f>
        <v>0</v>
      </c>
      <c r="T174" s="123">
        <f t="shared" ref="T174" si="291">SUM(T175:T176)</f>
        <v>0</v>
      </c>
      <c r="U174" s="36">
        <f t="shared" si="269"/>
        <v>0</v>
      </c>
      <c r="V174" s="36">
        <f t="shared" si="270"/>
        <v>0</v>
      </c>
      <c r="W174" s="36">
        <f t="shared" si="271"/>
        <v>0</v>
      </c>
      <c r="X174" s="36">
        <f t="shared" si="254"/>
        <v>0</v>
      </c>
      <c r="Y174" s="36">
        <f t="shared" si="255"/>
        <v>0</v>
      </c>
      <c r="Z174" s="36">
        <f t="shared" si="256"/>
        <v>0</v>
      </c>
    </row>
    <row r="175" spans="1:26" s="12" customFormat="1" ht="36" hidden="1" customHeight="1" x14ac:dyDescent="0.25">
      <c r="A175" s="24"/>
      <c r="B175" s="74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124"/>
      <c r="S175" s="124"/>
      <c r="T175" s="124"/>
      <c r="U175" s="37"/>
      <c r="V175" s="37"/>
      <c r="W175" s="37"/>
      <c r="X175" s="37">
        <f t="shared" si="254"/>
        <v>0</v>
      </c>
      <c r="Y175" s="37">
        <f t="shared" si="255"/>
        <v>0</v>
      </c>
      <c r="Z175" s="37">
        <f t="shared" si="256"/>
        <v>0</v>
      </c>
    </row>
    <row r="176" spans="1:26" s="12" customFormat="1" ht="36" hidden="1" customHeight="1" x14ac:dyDescent="0.25">
      <c r="A176" s="24"/>
      <c r="B176" s="74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124"/>
      <c r="S176" s="124"/>
      <c r="T176" s="124"/>
      <c r="U176" s="37"/>
      <c r="V176" s="37"/>
      <c r="W176" s="37"/>
      <c r="X176" s="37">
        <f t="shared" si="254"/>
        <v>0</v>
      </c>
      <c r="Y176" s="37">
        <f t="shared" si="255"/>
        <v>0</v>
      </c>
      <c r="Z176" s="37">
        <f t="shared" si="256"/>
        <v>0</v>
      </c>
    </row>
    <row r="177" spans="1:26" ht="36" customHeight="1" x14ac:dyDescent="0.25">
      <c r="A177" s="25" t="s">
        <v>288</v>
      </c>
      <c r="B177" s="26" t="s">
        <v>287</v>
      </c>
      <c r="C177" s="36"/>
      <c r="D177" s="36"/>
      <c r="E177" s="36"/>
      <c r="F177" s="36">
        <f>SUM(F178:F179)</f>
        <v>127249.97940000001</v>
      </c>
      <c r="G177" s="36">
        <f t="shared" ref="G177:H177" si="292">SUM(G178:G179)</f>
        <v>42500</v>
      </c>
      <c r="H177" s="36">
        <f t="shared" si="292"/>
        <v>225000</v>
      </c>
      <c r="I177" s="36">
        <f t="shared" si="268"/>
        <v>127249.97940000001</v>
      </c>
      <c r="J177" s="36">
        <f t="shared" si="275"/>
        <v>42500</v>
      </c>
      <c r="K177" s="36">
        <f t="shared" si="276"/>
        <v>225000</v>
      </c>
      <c r="L177" s="36">
        <f>SUM(L178:L179)</f>
        <v>127249.97940000001</v>
      </c>
      <c r="M177" s="36">
        <f t="shared" ref="M177:N177" si="293">SUM(M178:M179)</f>
        <v>0</v>
      </c>
      <c r="N177" s="36">
        <f t="shared" si="293"/>
        <v>0</v>
      </c>
      <c r="O177" s="36">
        <f t="shared" si="277"/>
        <v>0</v>
      </c>
      <c r="P177" s="36">
        <f t="shared" si="278"/>
        <v>-42500</v>
      </c>
      <c r="Q177" s="36">
        <f t="shared" si="279"/>
        <v>-225000</v>
      </c>
      <c r="R177" s="123">
        <v>127249.9794</v>
      </c>
      <c r="S177" s="123">
        <v>0</v>
      </c>
      <c r="T177" s="123">
        <v>0</v>
      </c>
      <c r="U177" s="36">
        <f t="shared" si="269"/>
        <v>0</v>
      </c>
      <c r="V177" s="36">
        <f t="shared" si="270"/>
        <v>0</v>
      </c>
      <c r="W177" s="36">
        <f t="shared" si="271"/>
        <v>0</v>
      </c>
      <c r="X177" s="36">
        <f t="shared" si="254"/>
        <v>127249.9794</v>
      </c>
      <c r="Y177" s="36">
        <f t="shared" si="255"/>
        <v>0</v>
      </c>
      <c r="Z177" s="36">
        <f t="shared" si="256"/>
        <v>0</v>
      </c>
    </row>
    <row r="178" spans="1:26" s="12" customFormat="1" ht="48.75" customHeight="1" x14ac:dyDescent="0.25">
      <c r="A178" s="24"/>
      <c r="B178" s="74" t="s">
        <v>272</v>
      </c>
      <c r="C178" s="37"/>
      <c r="D178" s="37"/>
      <c r="E178" s="37"/>
      <c r="F178" s="37">
        <v>109614.85714000001</v>
      </c>
      <c r="G178" s="37">
        <v>42500</v>
      </c>
      <c r="H178" s="37">
        <v>225000</v>
      </c>
      <c r="I178" s="37">
        <f t="shared" ref="I178:I179" si="294">F178-C178</f>
        <v>109614.85714000001</v>
      </c>
      <c r="J178" s="37">
        <f t="shared" ref="J178:J179" si="295">G178-D178</f>
        <v>42500</v>
      </c>
      <c r="K178" s="37">
        <f t="shared" ref="K178:K179" si="296">H178-E178</f>
        <v>225000</v>
      </c>
      <c r="L178" s="37">
        <v>109614.85714000001</v>
      </c>
      <c r="M178" s="37">
        <v>0</v>
      </c>
      <c r="N178" s="37">
        <v>0</v>
      </c>
      <c r="O178" s="37">
        <f t="shared" ref="O178:O180" si="297">L178-F178</f>
        <v>0</v>
      </c>
      <c r="P178" s="37">
        <f t="shared" ref="P178:P180" si="298">M178-G178</f>
        <v>-42500</v>
      </c>
      <c r="Q178" s="37">
        <f t="shared" ref="Q178:Q180" si="299">N178-H178</f>
        <v>-225000</v>
      </c>
      <c r="R178" s="124">
        <v>109614.85713999999</v>
      </c>
      <c r="S178" s="124">
        <v>0</v>
      </c>
      <c r="T178" s="124">
        <v>0</v>
      </c>
      <c r="U178" s="37">
        <v>0</v>
      </c>
      <c r="V178" s="37">
        <v>0</v>
      </c>
      <c r="W178" s="37">
        <v>0</v>
      </c>
      <c r="X178" s="37">
        <f t="shared" si="254"/>
        <v>109614.85713999999</v>
      </c>
      <c r="Y178" s="37">
        <f t="shared" si="255"/>
        <v>0</v>
      </c>
      <c r="Z178" s="37">
        <f t="shared" si="256"/>
        <v>0</v>
      </c>
    </row>
    <row r="179" spans="1:26" s="12" customFormat="1" ht="48" customHeight="1" x14ac:dyDescent="0.25">
      <c r="A179" s="24"/>
      <c r="B179" s="74" t="s">
        <v>273</v>
      </c>
      <c r="C179" s="37"/>
      <c r="D179" s="37"/>
      <c r="E179" s="37"/>
      <c r="F179" s="37">
        <v>17635.12226</v>
      </c>
      <c r="G179" s="37">
        <v>0</v>
      </c>
      <c r="H179" s="37">
        <v>0</v>
      </c>
      <c r="I179" s="37">
        <f t="shared" si="294"/>
        <v>17635.12226</v>
      </c>
      <c r="J179" s="37">
        <f t="shared" si="295"/>
        <v>0</v>
      </c>
      <c r="K179" s="37">
        <f t="shared" si="296"/>
        <v>0</v>
      </c>
      <c r="L179" s="37">
        <v>17635.12226</v>
      </c>
      <c r="M179" s="37">
        <v>0</v>
      </c>
      <c r="N179" s="37">
        <v>0</v>
      </c>
      <c r="O179" s="37">
        <f t="shared" si="297"/>
        <v>0</v>
      </c>
      <c r="P179" s="37">
        <f t="shared" si="298"/>
        <v>0</v>
      </c>
      <c r="Q179" s="37">
        <f t="shared" si="299"/>
        <v>0</v>
      </c>
      <c r="R179" s="124">
        <v>17635.12226</v>
      </c>
      <c r="S179" s="124">
        <v>0</v>
      </c>
      <c r="T179" s="124">
        <v>0</v>
      </c>
      <c r="U179" s="37">
        <v>0</v>
      </c>
      <c r="V179" s="37">
        <v>0</v>
      </c>
      <c r="W179" s="37">
        <v>0</v>
      </c>
      <c r="X179" s="37">
        <f t="shared" si="254"/>
        <v>17635.12226</v>
      </c>
      <c r="Y179" s="37">
        <f t="shared" si="255"/>
        <v>0</v>
      </c>
      <c r="Z179" s="37">
        <f t="shared" si="256"/>
        <v>0</v>
      </c>
    </row>
    <row r="180" spans="1:26" ht="64.5" customHeight="1" x14ac:dyDescent="0.25">
      <c r="A180" s="25" t="s">
        <v>359</v>
      </c>
      <c r="B180" s="26" t="s">
        <v>358</v>
      </c>
      <c r="C180" s="38">
        <v>0</v>
      </c>
      <c r="D180" s="38">
        <v>2558.94</v>
      </c>
      <c r="E180" s="38">
        <v>0</v>
      </c>
      <c r="F180" s="38">
        <v>0</v>
      </c>
      <c r="G180" s="38">
        <v>2558.94</v>
      </c>
      <c r="H180" s="38">
        <v>0</v>
      </c>
      <c r="I180" s="36">
        <f t="shared" ref="I180" si="300">F180-C180</f>
        <v>0</v>
      </c>
      <c r="J180" s="36">
        <f t="shared" ref="J180" si="301">G180-D180</f>
        <v>0</v>
      </c>
      <c r="K180" s="36">
        <f t="shared" ref="K180" si="302">H180-E180</f>
        <v>0</v>
      </c>
      <c r="L180" s="38">
        <v>1158.0216</v>
      </c>
      <c r="M180" s="38">
        <v>2558.94</v>
      </c>
      <c r="N180" s="38">
        <v>0</v>
      </c>
      <c r="O180" s="36">
        <f t="shared" si="297"/>
        <v>1158.0216</v>
      </c>
      <c r="P180" s="36">
        <f t="shared" si="298"/>
        <v>0</v>
      </c>
      <c r="Q180" s="36">
        <f t="shared" si="299"/>
        <v>0</v>
      </c>
      <c r="R180" s="123">
        <v>1158.0216</v>
      </c>
      <c r="S180" s="123">
        <v>2558.94</v>
      </c>
      <c r="T180" s="123">
        <v>0</v>
      </c>
      <c r="U180" s="36">
        <f t="shared" ref="U180" si="303">R180-L180</f>
        <v>0</v>
      </c>
      <c r="V180" s="36">
        <f t="shared" ref="V180" si="304">S180-M180</f>
        <v>0</v>
      </c>
      <c r="W180" s="36">
        <f t="shared" ref="W180" si="305">T180-N180</f>
        <v>0</v>
      </c>
      <c r="X180" s="36">
        <f t="shared" si="254"/>
        <v>1158.0216</v>
      </c>
      <c r="Y180" s="36">
        <f t="shared" si="255"/>
        <v>0</v>
      </c>
      <c r="Z180" s="36">
        <f t="shared" si="256"/>
        <v>0</v>
      </c>
    </row>
    <row r="181" spans="1:26" ht="39" customHeight="1" x14ac:dyDescent="0.25">
      <c r="A181" s="25" t="s">
        <v>47</v>
      </c>
      <c r="B181" s="26" t="s">
        <v>39</v>
      </c>
      <c r="C181" s="36">
        <f>C182+C184+C186+C188+C190+C192+C194</f>
        <v>1813394.9499999997</v>
      </c>
      <c r="D181" s="36">
        <f t="shared" ref="D181:E181" si="306">D182+D184+D186+D188+D190+D192+D194</f>
        <v>548462.12</v>
      </c>
      <c r="E181" s="36">
        <f t="shared" si="306"/>
        <v>662306.16</v>
      </c>
      <c r="F181" s="36">
        <f>F182+F184+F186+F188+F190+F192+F194</f>
        <v>1813394.9499999997</v>
      </c>
      <c r="G181" s="36">
        <f t="shared" ref="G181:H181" si="307">G182+G184+G186+G188+G190+G192+G194</f>
        <v>548462.12</v>
      </c>
      <c r="H181" s="36">
        <f t="shared" si="307"/>
        <v>662306.16</v>
      </c>
      <c r="I181" s="36">
        <f t="shared" si="268"/>
        <v>0</v>
      </c>
      <c r="J181" s="36">
        <f t="shared" si="275"/>
        <v>0</v>
      </c>
      <c r="K181" s="36">
        <f t="shared" si="276"/>
        <v>0</v>
      </c>
      <c r="L181" s="36">
        <f>L182+L184+L186+L188+L190+L192+L194</f>
        <v>1530716.3399999999</v>
      </c>
      <c r="M181" s="36">
        <f t="shared" ref="M181:N181" si="308">M182+M184+M186+M188+M190+M192+M194</f>
        <v>767534.30999999994</v>
      </c>
      <c r="N181" s="36">
        <f t="shared" si="308"/>
        <v>662306.16</v>
      </c>
      <c r="O181" s="36">
        <f t="shared" si="277"/>
        <v>-282678.60999999987</v>
      </c>
      <c r="P181" s="36">
        <f t="shared" si="278"/>
        <v>219072.18999999994</v>
      </c>
      <c r="Q181" s="36">
        <f t="shared" si="279"/>
        <v>0</v>
      </c>
      <c r="R181" s="123">
        <v>1530716.34</v>
      </c>
      <c r="S181" s="123">
        <v>767534.31</v>
      </c>
      <c r="T181" s="123">
        <v>662306.16</v>
      </c>
      <c r="U181" s="36">
        <f t="shared" si="269"/>
        <v>0</v>
      </c>
      <c r="V181" s="36">
        <f t="shared" si="270"/>
        <v>0</v>
      </c>
      <c r="W181" s="36">
        <f t="shared" si="271"/>
        <v>0</v>
      </c>
      <c r="X181" s="36">
        <f t="shared" si="254"/>
        <v>-282678.60999999964</v>
      </c>
      <c r="Y181" s="36">
        <f t="shared" si="255"/>
        <v>219072.19000000006</v>
      </c>
      <c r="Z181" s="36">
        <f t="shared" si="256"/>
        <v>0</v>
      </c>
    </row>
    <row r="182" spans="1:26" ht="35.25" customHeight="1" x14ac:dyDescent="0.25">
      <c r="A182" s="25" t="s">
        <v>46</v>
      </c>
      <c r="B182" s="26" t="s">
        <v>45</v>
      </c>
      <c r="C182" s="36">
        <f t="shared" ref="C182:T182" si="309">C183</f>
        <v>0</v>
      </c>
      <c r="D182" s="36">
        <f t="shared" si="309"/>
        <v>26946.55</v>
      </c>
      <c r="E182" s="36">
        <f t="shared" si="309"/>
        <v>437450</v>
      </c>
      <c r="F182" s="36">
        <f t="shared" si="309"/>
        <v>0</v>
      </c>
      <c r="G182" s="36">
        <f t="shared" si="309"/>
        <v>26946.55</v>
      </c>
      <c r="H182" s="36">
        <f t="shared" si="309"/>
        <v>437450</v>
      </c>
      <c r="I182" s="36">
        <f t="shared" si="268"/>
        <v>0</v>
      </c>
      <c r="J182" s="36">
        <f t="shared" si="275"/>
        <v>0</v>
      </c>
      <c r="K182" s="36">
        <f t="shared" si="276"/>
        <v>0</v>
      </c>
      <c r="L182" s="36">
        <f t="shared" si="309"/>
        <v>0</v>
      </c>
      <c r="M182" s="36">
        <f t="shared" si="309"/>
        <v>0</v>
      </c>
      <c r="N182" s="36">
        <f t="shared" si="309"/>
        <v>437450</v>
      </c>
      <c r="O182" s="36">
        <f t="shared" si="277"/>
        <v>0</v>
      </c>
      <c r="P182" s="36">
        <f t="shared" si="278"/>
        <v>-26946.55</v>
      </c>
      <c r="Q182" s="36">
        <f t="shared" si="279"/>
        <v>0</v>
      </c>
      <c r="R182" s="123">
        <f t="shared" si="309"/>
        <v>0</v>
      </c>
      <c r="S182" s="123">
        <f t="shared" si="309"/>
        <v>0</v>
      </c>
      <c r="T182" s="123">
        <f t="shared" si="309"/>
        <v>437450</v>
      </c>
      <c r="U182" s="36">
        <f t="shared" si="269"/>
        <v>0</v>
      </c>
      <c r="V182" s="36">
        <f t="shared" si="270"/>
        <v>0</v>
      </c>
      <c r="W182" s="36">
        <f t="shared" si="271"/>
        <v>0</v>
      </c>
      <c r="X182" s="36">
        <f t="shared" si="254"/>
        <v>0</v>
      </c>
      <c r="Y182" s="36">
        <f t="shared" si="255"/>
        <v>-26946.55</v>
      </c>
      <c r="Z182" s="36">
        <f t="shared" si="256"/>
        <v>0</v>
      </c>
    </row>
    <row r="183" spans="1:26" s="12" customFormat="1" ht="33.75" customHeight="1" x14ac:dyDescent="0.25">
      <c r="A183" s="24"/>
      <c r="B183" s="71" t="s">
        <v>283</v>
      </c>
      <c r="C183" s="37">
        <v>0</v>
      </c>
      <c r="D183" s="37">
        <v>26946.55</v>
      </c>
      <c r="E183" s="37">
        <v>437450</v>
      </c>
      <c r="F183" s="37">
        <v>0</v>
      </c>
      <c r="G183" s="37">
        <v>26946.55</v>
      </c>
      <c r="H183" s="37">
        <v>437450</v>
      </c>
      <c r="I183" s="37">
        <f t="shared" si="268"/>
        <v>0</v>
      </c>
      <c r="J183" s="37">
        <f t="shared" si="275"/>
        <v>0</v>
      </c>
      <c r="K183" s="37">
        <f t="shared" si="276"/>
        <v>0</v>
      </c>
      <c r="L183" s="37">
        <v>0</v>
      </c>
      <c r="M183" s="37">
        <v>0</v>
      </c>
      <c r="N183" s="37">
        <v>437450</v>
      </c>
      <c r="O183" s="37">
        <f t="shared" si="277"/>
        <v>0</v>
      </c>
      <c r="P183" s="37">
        <f t="shared" si="278"/>
        <v>-26946.55</v>
      </c>
      <c r="Q183" s="37">
        <f t="shared" si="279"/>
        <v>0</v>
      </c>
      <c r="R183" s="124">
        <v>0</v>
      </c>
      <c r="S183" s="124">
        <v>0</v>
      </c>
      <c r="T183" s="124">
        <v>437450</v>
      </c>
      <c r="U183" s="37">
        <f t="shared" si="269"/>
        <v>0</v>
      </c>
      <c r="V183" s="37">
        <f t="shared" si="270"/>
        <v>0</v>
      </c>
      <c r="W183" s="37">
        <f t="shared" si="271"/>
        <v>0</v>
      </c>
      <c r="X183" s="37">
        <f t="shared" si="254"/>
        <v>0</v>
      </c>
      <c r="Y183" s="37">
        <f t="shared" si="255"/>
        <v>-26946.55</v>
      </c>
      <c r="Z183" s="37">
        <f t="shared" si="256"/>
        <v>0</v>
      </c>
    </row>
    <row r="184" spans="1:26" ht="37.5" customHeight="1" x14ac:dyDescent="0.25">
      <c r="A184" s="25" t="s">
        <v>44</v>
      </c>
      <c r="B184" s="26" t="s">
        <v>39</v>
      </c>
      <c r="C184" s="36">
        <f t="shared" ref="C184:T184" si="310">C185</f>
        <v>688892.64</v>
      </c>
      <c r="D184" s="36">
        <f t="shared" si="310"/>
        <v>128250</v>
      </c>
      <c r="E184" s="36">
        <f t="shared" si="310"/>
        <v>0</v>
      </c>
      <c r="F184" s="36">
        <f t="shared" si="310"/>
        <v>688892.64</v>
      </c>
      <c r="G184" s="36">
        <f t="shared" si="310"/>
        <v>128250</v>
      </c>
      <c r="H184" s="36">
        <f t="shared" si="310"/>
        <v>0</v>
      </c>
      <c r="I184" s="36">
        <f t="shared" si="268"/>
        <v>0</v>
      </c>
      <c r="J184" s="36">
        <f t="shared" si="275"/>
        <v>0</v>
      </c>
      <c r="K184" s="36">
        <f t="shared" si="276"/>
        <v>0</v>
      </c>
      <c r="L184" s="36">
        <f t="shared" si="310"/>
        <v>688892.64</v>
      </c>
      <c r="M184" s="36">
        <f t="shared" si="310"/>
        <v>129574.84</v>
      </c>
      <c r="N184" s="36">
        <f t="shared" si="310"/>
        <v>0</v>
      </c>
      <c r="O184" s="36">
        <f t="shared" si="277"/>
        <v>0</v>
      </c>
      <c r="P184" s="36">
        <f t="shared" si="278"/>
        <v>1324.8399999999965</v>
      </c>
      <c r="Q184" s="36">
        <f t="shared" si="279"/>
        <v>0</v>
      </c>
      <c r="R184" s="123">
        <f t="shared" si="310"/>
        <v>688892.64</v>
      </c>
      <c r="S184" s="123">
        <f t="shared" si="310"/>
        <v>129574.84</v>
      </c>
      <c r="T184" s="123">
        <f t="shared" si="310"/>
        <v>0</v>
      </c>
      <c r="U184" s="36">
        <f t="shared" si="269"/>
        <v>0</v>
      </c>
      <c r="V184" s="36">
        <f t="shared" si="270"/>
        <v>0</v>
      </c>
      <c r="W184" s="36">
        <f t="shared" si="271"/>
        <v>0</v>
      </c>
      <c r="X184" s="36">
        <f t="shared" si="254"/>
        <v>0</v>
      </c>
      <c r="Y184" s="36">
        <f t="shared" si="255"/>
        <v>1324.8399999999965</v>
      </c>
      <c r="Z184" s="36">
        <f t="shared" si="256"/>
        <v>0</v>
      </c>
    </row>
    <row r="185" spans="1:26" s="12" customFormat="1" ht="63.75" customHeight="1" x14ac:dyDescent="0.25">
      <c r="A185" s="24"/>
      <c r="B185" s="71" t="s">
        <v>277</v>
      </c>
      <c r="C185" s="37">
        <v>688892.64</v>
      </c>
      <c r="D185" s="37">
        <v>128250</v>
      </c>
      <c r="E185" s="37">
        <v>0</v>
      </c>
      <c r="F185" s="37">
        <v>688892.64</v>
      </c>
      <c r="G185" s="37">
        <v>128250</v>
      </c>
      <c r="H185" s="37">
        <v>0</v>
      </c>
      <c r="I185" s="37">
        <f t="shared" si="268"/>
        <v>0</v>
      </c>
      <c r="J185" s="37">
        <f t="shared" si="275"/>
        <v>0</v>
      </c>
      <c r="K185" s="37">
        <f t="shared" si="276"/>
        <v>0</v>
      </c>
      <c r="L185" s="37">
        <v>688892.64</v>
      </c>
      <c r="M185" s="37">
        <v>129574.84</v>
      </c>
      <c r="N185" s="37">
        <v>0</v>
      </c>
      <c r="O185" s="37">
        <f t="shared" si="277"/>
        <v>0</v>
      </c>
      <c r="P185" s="37">
        <f t="shared" si="278"/>
        <v>1324.8399999999965</v>
      </c>
      <c r="Q185" s="37">
        <f t="shared" si="279"/>
        <v>0</v>
      </c>
      <c r="R185" s="124">
        <v>688892.64</v>
      </c>
      <c r="S185" s="124">
        <v>129574.84</v>
      </c>
      <c r="T185" s="124">
        <v>0</v>
      </c>
      <c r="U185" s="37">
        <f t="shared" si="269"/>
        <v>0</v>
      </c>
      <c r="V185" s="37">
        <f t="shared" si="270"/>
        <v>0</v>
      </c>
      <c r="W185" s="37">
        <f t="shared" si="271"/>
        <v>0</v>
      </c>
      <c r="X185" s="37">
        <f t="shared" si="254"/>
        <v>0</v>
      </c>
      <c r="Y185" s="37">
        <f t="shared" si="255"/>
        <v>1324.8399999999965</v>
      </c>
      <c r="Z185" s="37">
        <f t="shared" si="256"/>
        <v>0</v>
      </c>
    </row>
    <row r="186" spans="1:26" ht="36.75" customHeight="1" x14ac:dyDescent="0.25">
      <c r="A186" s="25" t="s">
        <v>43</v>
      </c>
      <c r="B186" s="26" t="s">
        <v>39</v>
      </c>
      <c r="C186" s="36">
        <f t="shared" ref="C186:T186" si="311">C187</f>
        <v>642348.94999999995</v>
      </c>
      <c r="D186" s="36">
        <f t="shared" si="311"/>
        <v>168268.45</v>
      </c>
      <c r="E186" s="36">
        <f t="shared" si="311"/>
        <v>0</v>
      </c>
      <c r="F186" s="36">
        <f t="shared" si="311"/>
        <v>642348.94999999995</v>
      </c>
      <c r="G186" s="36">
        <f t="shared" si="311"/>
        <v>168268.45</v>
      </c>
      <c r="H186" s="36">
        <f t="shared" si="311"/>
        <v>0</v>
      </c>
      <c r="I186" s="36">
        <f t="shared" si="268"/>
        <v>0</v>
      </c>
      <c r="J186" s="36">
        <f t="shared" si="275"/>
        <v>0</v>
      </c>
      <c r="K186" s="36">
        <f t="shared" si="276"/>
        <v>0</v>
      </c>
      <c r="L186" s="36">
        <f t="shared" si="311"/>
        <v>550589.94999999995</v>
      </c>
      <c r="M186" s="36">
        <f t="shared" si="311"/>
        <v>412962.35</v>
      </c>
      <c r="N186" s="36">
        <f t="shared" si="311"/>
        <v>0</v>
      </c>
      <c r="O186" s="36">
        <f t="shared" si="277"/>
        <v>-91759</v>
      </c>
      <c r="P186" s="36">
        <f t="shared" si="278"/>
        <v>244693.89999999997</v>
      </c>
      <c r="Q186" s="36">
        <f t="shared" si="279"/>
        <v>0</v>
      </c>
      <c r="R186" s="123">
        <f t="shared" si="311"/>
        <v>550589.94999999995</v>
      </c>
      <c r="S186" s="123">
        <f t="shared" si="311"/>
        <v>412962.35</v>
      </c>
      <c r="T186" s="123">
        <f t="shared" si="311"/>
        <v>0</v>
      </c>
      <c r="U186" s="36">
        <f t="shared" si="269"/>
        <v>0</v>
      </c>
      <c r="V186" s="36">
        <f t="shared" si="270"/>
        <v>0</v>
      </c>
      <c r="W186" s="36">
        <f t="shared" si="271"/>
        <v>0</v>
      </c>
      <c r="X186" s="36">
        <f t="shared" si="254"/>
        <v>-91759</v>
      </c>
      <c r="Y186" s="36">
        <f t="shared" si="255"/>
        <v>244693.89999999997</v>
      </c>
      <c r="Z186" s="36">
        <f t="shared" si="256"/>
        <v>0</v>
      </c>
    </row>
    <row r="187" spans="1:26" s="12" customFormat="1" ht="66" customHeight="1" x14ac:dyDescent="0.25">
      <c r="A187" s="24"/>
      <c r="B187" s="71" t="s">
        <v>278</v>
      </c>
      <c r="C187" s="37">
        <v>642348.94999999995</v>
      </c>
      <c r="D187" s="37">
        <v>168268.45</v>
      </c>
      <c r="E187" s="37">
        <v>0</v>
      </c>
      <c r="F187" s="37">
        <v>642348.94999999995</v>
      </c>
      <c r="G187" s="37">
        <v>168268.45</v>
      </c>
      <c r="H187" s="37">
        <v>0</v>
      </c>
      <c r="I187" s="37">
        <f t="shared" si="268"/>
        <v>0</v>
      </c>
      <c r="J187" s="37">
        <f t="shared" si="275"/>
        <v>0</v>
      </c>
      <c r="K187" s="37">
        <f t="shared" si="276"/>
        <v>0</v>
      </c>
      <c r="L187" s="37">
        <v>550589.94999999995</v>
      </c>
      <c r="M187" s="37">
        <v>412962.35</v>
      </c>
      <c r="N187" s="37">
        <v>0</v>
      </c>
      <c r="O187" s="37">
        <f t="shared" si="277"/>
        <v>-91759</v>
      </c>
      <c r="P187" s="37">
        <f t="shared" si="278"/>
        <v>244693.89999999997</v>
      </c>
      <c r="Q187" s="37">
        <f t="shared" si="279"/>
        <v>0</v>
      </c>
      <c r="R187" s="124">
        <v>550589.94999999995</v>
      </c>
      <c r="S187" s="124">
        <v>412962.35</v>
      </c>
      <c r="T187" s="124">
        <v>0</v>
      </c>
      <c r="U187" s="37">
        <f t="shared" si="269"/>
        <v>0</v>
      </c>
      <c r="V187" s="37">
        <f t="shared" si="270"/>
        <v>0</v>
      </c>
      <c r="W187" s="37">
        <f t="shared" si="271"/>
        <v>0</v>
      </c>
      <c r="X187" s="37">
        <f t="shared" si="254"/>
        <v>-91759</v>
      </c>
      <c r="Y187" s="37">
        <f t="shared" si="255"/>
        <v>244693.89999999997</v>
      </c>
      <c r="Z187" s="37">
        <f t="shared" si="256"/>
        <v>0</v>
      </c>
    </row>
    <row r="188" spans="1:26" ht="36" customHeight="1" x14ac:dyDescent="0.25">
      <c r="A188" s="25" t="s">
        <v>42</v>
      </c>
      <c r="B188" s="26" t="s">
        <v>39</v>
      </c>
      <c r="C188" s="36">
        <f t="shared" ref="C188:T188" si="312">C189</f>
        <v>291233.75</v>
      </c>
      <c r="D188" s="36">
        <f t="shared" si="312"/>
        <v>224997.12</v>
      </c>
      <c r="E188" s="36">
        <f t="shared" si="312"/>
        <v>0</v>
      </c>
      <c r="F188" s="36">
        <f t="shared" si="312"/>
        <v>291233.75</v>
      </c>
      <c r="G188" s="36">
        <f t="shared" si="312"/>
        <v>224997.12</v>
      </c>
      <c r="H188" s="36">
        <f t="shared" si="312"/>
        <v>0</v>
      </c>
      <c r="I188" s="36">
        <f t="shared" si="268"/>
        <v>0</v>
      </c>
      <c r="J188" s="36">
        <f t="shared" si="275"/>
        <v>0</v>
      </c>
      <c r="K188" s="36">
        <f t="shared" si="276"/>
        <v>0</v>
      </c>
      <c r="L188" s="36">
        <f t="shared" si="312"/>
        <v>291233.75</v>
      </c>
      <c r="M188" s="36">
        <f t="shared" si="312"/>
        <v>224997.12</v>
      </c>
      <c r="N188" s="36">
        <f t="shared" si="312"/>
        <v>0</v>
      </c>
      <c r="O188" s="36">
        <f t="shared" si="277"/>
        <v>0</v>
      </c>
      <c r="P188" s="36">
        <f t="shared" si="278"/>
        <v>0</v>
      </c>
      <c r="Q188" s="36">
        <f t="shared" si="279"/>
        <v>0</v>
      </c>
      <c r="R188" s="123">
        <f t="shared" si="312"/>
        <v>291233.75</v>
      </c>
      <c r="S188" s="123">
        <f t="shared" si="312"/>
        <v>224997.12</v>
      </c>
      <c r="T188" s="123">
        <f t="shared" si="312"/>
        <v>0</v>
      </c>
      <c r="U188" s="36">
        <f t="shared" si="269"/>
        <v>0</v>
      </c>
      <c r="V188" s="36">
        <f t="shared" si="270"/>
        <v>0</v>
      </c>
      <c r="W188" s="36">
        <f t="shared" si="271"/>
        <v>0</v>
      </c>
      <c r="X188" s="36">
        <f t="shared" si="254"/>
        <v>0</v>
      </c>
      <c r="Y188" s="36">
        <f t="shared" si="255"/>
        <v>0</v>
      </c>
      <c r="Z188" s="36">
        <f t="shared" si="256"/>
        <v>0</v>
      </c>
    </row>
    <row r="189" spans="1:26" s="12" customFormat="1" ht="37.5" customHeight="1" x14ac:dyDescent="0.25">
      <c r="A189" s="24"/>
      <c r="B189" s="71" t="s">
        <v>275</v>
      </c>
      <c r="C189" s="37">
        <v>291233.75</v>
      </c>
      <c r="D189" s="37">
        <v>224997.12</v>
      </c>
      <c r="E189" s="37">
        <v>0</v>
      </c>
      <c r="F189" s="37">
        <v>291233.75</v>
      </c>
      <c r="G189" s="37">
        <v>224997.12</v>
      </c>
      <c r="H189" s="37">
        <v>0</v>
      </c>
      <c r="I189" s="37">
        <f t="shared" si="268"/>
        <v>0</v>
      </c>
      <c r="J189" s="37">
        <f t="shared" si="275"/>
        <v>0</v>
      </c>
      <c r="K189" s="37">
        <f t="shared" si="276"/>
        <v>0</v>
      </c>
      <c r="L189" s="37">
        <v>291233.75</v>
      </c>
      <c r="M189" s="37">
        <v>224997.12</v>
      </c>
      <c r="N189" s="37">
        <v>0</v>
      </c>
      <c r="O189" s="37">
        <f t="shared" si="277"/>
        <v>0</v>
      </c>
      <c r="P189" s="37">
        <f t="shared" si="278"/>
        <v>0</v>
      </c>
      <c r="Q189" s="37">
        <f t="shared" si="279"/>
        <v>0</v>
      </c>
      <c r="R189" s="124">
        <v>291233.75</v>
      </c>
      <c r="S189" s="124">
        <v>224997.12</v>
      </c>
      <c r="T189" s="124">
        <v>0</v>
      </c>
      <c r="U189" s="37">
        <f t="shared" si="269"/>
        <v>0</v>
      </c>
      <c r="V189" s="37">
        <f t="shared" si="270"/>
        <v>0</v>
      </c>
      <c r="W189" s="37">
        <f t="shared" si="271"/>
        <v>0</v>
      </c>
      <c r="X189" s="37">
        <f t="shared" si="254"/>
        <v>0</v>
      </c>
      <c r="Y189" s="37">
        <f t="shared" si="255"/>
        <v>0</v>
      </c>
      <c r="Z189" s="37">
        <f t="shared" si="256"/>
        <v>0</v>
      </c>
    </row>
    <row r="190" spans="1:26" ht="33.75" hidden="1" customHeight="1" x14ac:dyDescent="0.25">
      <c r="A190" s="25" t="s">
        <v>41</v>
      </c>
      <c r="B190" s="26" t="s">
        <v>39</v>
      </c>
      <c r="C190" s="36">
        <f t="shared" ref="C190:T190" si="313">C191</f>
        <v>190919.61</v>
      </c>
      <c r="D190" s="36">
        <f t="shared" si="313"/>
        <v>0</v>
      </c>
      <c r="E190" s="36">
        <f t="shared" si="313"/>
        <v>0</v>
      </c>
      <c r="F190" s="36">
        <f t="shared" si="313"/>
        <v>190919.61</v>
      </c>
      <c r="G190" s="36">
        <f t="shared" si="313"/>
        <v>0</v>
      </c>
      <c r="H190" s="36">
        <f t="shared" si="313"/>
        <v>0</v>
      </c>
      <c r="I190" s="36">
        <f t="shared" si="268"/>
        <v>0</v>
      </c>
      <c r="J190" s="36">
        <f t="shared" si="275"/>
        <v>0</v>
      </c>
      <c r="K190" s="36">
        <f t="shared" si="276"/>
        <v>0</v>
      </c>
      <c r="L190" s="36">
        <f t="shared" si="313"/>
        <v>0</v>
      </c>
      <c r="M190" s="36">
        <f t="shared" si="313"/>
        <v>0</v>
      </c>
      <c r="N190" s="36">
        <f t="shared" si="313"/>
        <v>0</v>
      </c>
      <c r="O190" s="36">
        <f t="shared" si="277"/>
        <v>-190919.61</v>
      </c>
      <c r="P190" s="36">
        <f t="shared" si="278"/>
        <v>0</v>
      </c>
      <c r="Q190" s="36">
        <f t="shared" si="279"/>
        <v>0</v>
      </c>
      <c r="R190" s="123">
        <f t="shared" si="313"/>
        <v>0</v>
      </c>
      <c r="S190" s="123">
        <f t="shared" si="313"/>
        <v>0</v>
      </c>
      <c r="T190" s="123">
        <f t="shared" si="313"/>
        <v>0</v>
      </c>
      <c r="U190" s="36">
        <f t="shared" si="269"/>
        <v>0</v>
      </c>
      <c r="V190" s="36">
        <f t="shared" si="270"/>
        <v>0</v>
      </c>
      <c r="W190" s="36">
        <f t="shared" si="271"/>
        <v>0</v>
      </c>
      <c r="X190" s="36">
        <f t="shared" si="254"/>
        <v>-190919.61</v>
      </c>
      <c r="Y190" s="36">
        <f t="shared" si="255"/>
        <v>0</v>
      </c>
      <c r="Z190" s="36">
        <f t="shared" si="256"/>
        <v>0</v>
      </c>
    </row>
    <row r="191" spans="1:26" s="12" customFormat="1" ht="39" hidden="1" customHeight="1" x14ac:dyDescent="0.25">
      <c r="A191" s="24"/>
      <c r="B191" s="71" t="s">
        <v>274</v>
      </c>
      <c r="C191" s="37">
        <v>190919.61</v>
      </c>
      <c r="D191" s="37">
        <v>0</v>
      </c>
      <c r="E191" s="37">
        <v>0</v>
      </c>
      <c r="F191" s="37">
        <v>190919.61</v>
      </c>
      <c r="G191" s="37">
        <v>0</v>
      </c>
      <c r="H191" s="37">
        <v>0</v>
      </c>
      <c r="I191" s="37">
        <f t="shared" si="268"/>
        <v>0</v>
      </c>
      <c r="J191" s="37">
        <f t="shared" si="275"/>
        <v>0</v>
      </c>
      <c r="K191" s="37">
        <f t="shared" si="276"/>
        <v>0</v>
      </c>
      <c r="L191" s="37">
        <v>0</v>
      </c>
      <c r="M191" s="37">
        <v>0</v>
      </c>
      <c r="N191" s="37">
        <v>0</v>
      </c>
      <c r="O191" s="37">
        <f t="shared" si="277"/>
        <v>-190919.61</v>
      </c>
      <c r="P191" s="37">
        <f t="shared" si="278"/>
        <v>0</v>
      </c>
      <c r="Q191" s="37">
        <f t="shared" si="279"/>
        <v>0</v>
      </c>
      <c r="R191" s="124">
        <v>0</v>
      </c>
      <c r="S191" s="124">
        <v>0</v>
      </c>
      <c r="T191" s="124">
        <v>0</v>
      </c>
      <c r="U191" s="37">
        <f t="shared" si="269"/>
        <v>0</v>
      </c>
      <c r="V191" s="37">
        <f t="shared" si="270"/>
        <v>0</v>
      </c>
      <c r="W191" s="37">
        <f t="shared" si="271"/>
        <v>0</v>
      </c>
      <c r="X191" s="37">
        <f t="shared" si="254"/>
        <v>-190919.61</v>
      </c>
      <c r="Y191" s="37">
        <f t="shared" si="255"/>
        <v>0</v>
      </c>
      <c r="Z191" s="37">
        <f t="shared" si="256"/>
        <v>0</v>
      </c>
    </row>
    <row r="192" spans="1:26" ht="33.75" hidden="1" customHeight="1" x14ac:dyDescent="0.25">
      <c r="A192" s="25" t="s">
        <v>40</v>
      </c>
      <c r="B192" s="26" t="s">
        <v>39</v>
      </c>
      <c r="C192" s="36">
        <f t="shared" ref="C192:T192" si="314">C193</f>
        <v>0</v>
      </c>
      <c r="D192" s="36">
        <f t="shared" si="314"/>
        <v>0</v>
      </c>
      <c r="E192" s="36">
        <f t="shared" si="314"/>
        <v>0</v>
      </c>
      <c r="F192" s="36">
        <f t="shared" si="314"/>
        <v>0</v>
      </c>
      <c r="G192" s="36">
        <f t="shared" si="314"/>
        <v>0</v>
      </c>
      <c r="H192" s="36">
        <f t="shared" si="314"/>
        <v>0</v>
      </c>
      <c r="I192" s="36">
        <f t="shared" si="268"/>
        <v>0</v>
      </c>
      <c r="J192" s="36">
        <f t="shared" si="275"/>
        <v>0</v>
      </c>
      <c r="K192" s="36">
        <f t="shared" si="276"/>
        <v>0</v>
      </c>
      <c r="L192" s="36">
        <f t="shared" si="314"/>
        <v>0</v>
      </c>
      <c r="M192" s="36">
        <f t="shared" si="314"/>
        <v>0</v>
      </c>
      <c r="N192" s="36">
        <f t="shared" si="314"/>
        <v>0</v>
      </c>
      <c r="O192" s="37">
        <f t="shared" ref="O192:O195" si="315">L192-F192</f>
        <v>0</v>
      </c>
      <c r="P192" s="37">
        <f t="shared" ref="P192:P195" si="316">M192-G192</f>
        <v>0</v>
      </c>
      <c r="Q192" s="37">
        <f t="shared" ref="Q192:Q195" si="317">N192-H192</f>
        <v>0</v>
      </c>
      <c r="R192" s="123">
        <f t="shared" si="314"/>
        <v>0</v>
      </c>
      <c r="S192" s="123">
        <f t="shared" si="314"/>
        <v>0</v>
      </c>
      <c r="T192" s="123">
        <f t="shared" si="314"/>
        <v>0</v>
      </c>
      <c r="U192" s="36">
        <f t="shared" si="269"/>
        <v>0</v>
      </c>
      <c r="V192" s="36">
        <f t="shared" si="270"/>
        <v>0</v>
      </c>
      <c r="W192" s="36">
        <f t="shared" si="271"/>
        <v>0</v>
      </c>
      <c r="X192" s="36">
        <f t="shared" si="254"/>
        <v>0</v>
      </c>
      <c r="Y192" s="36">
        <f t="shared" si="255"/>
        <v>0</v>
      </c>
      <c r="Z192" s="36">
        <f t="shared" si="256"/>
        <v>0</v>
      </c>
    </row>
    <row r="193" spans="1:26" s="12" customFormat="1" ht="36" hidden="1" customHeight="1" x14ac:dyDescent="0.25">
      <c r="A193" s="24"/>
      <c r="B193" s="71" t="s">
        <v>276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f t="shared" si="268"/>
        <v>0</v>
      </c>
      <c r="J193" s="37">
        <f t="shared" si="275"/>
        <v>0</v>
      </c>
      <c r="K193" s="37">
        <f t="shared" si="276"/>
        <v>0</v>
      </c>
      <c r="L193" s="37">
        <v>0</v>
      </c>
      <c r="M193" s="37">
        <v>0</v>
      </c>
      <c r="N193" s="37">
        <v>0</v>
      </c>
      <c r="O193" s="37">
        <f t="shared" si="315"/>
        <v>0</v>
      </c>
      <c r="P193" s="37">
        <f t="shared" si="316"/>
        <v>0</v>
      </c>
      <c r="Q193" s="37">
        <f t="shared" si="317"/>
        <v>0</v>
      </c>
      <c r="R193" s="124"/>
      <c r="S193" s="124"/>
      <c r="T193" s="124"/>
      <c r="U193" s="37">
        <f t="shared" si="269"/>
        <v>0</v>
      </c>
      <c r="V193" s="37">
        <f t="shared" si="270"/>
        <v>0</v>
      </c>
      <c r="W193" s="37">
        <f t="shared" si="271"/>
        <v>0</v>
      </c>
      <c r="X193" s="37">
        <f t="shared" si="254"/>
        <v>0</v>
      </c>
      <c r="Y193" s="37">
        <f t="shared" si="255"/>
        <v>0</v>
      </c>
      <c r="Z193" s="37">
        <f t="shared" si="256"/>
        <v>0</v>
      </c>
    </row>
    <row r="194" spans="1:26" s="12" customFormat="1" ht="36" customHeight="1" x14ac:dyDescent="0.25">
      <c r="A194" s="68" t="s">
        <v>364</v>
      </c>
      <c r="B194" s="78" t="s">
        <v>39</v>
      </c>
      <c r="C194" s="37">
        <f>C195</f>
        <v>0</v>
      </c>
      <c r="D194" s="37">
        <f t="shared" ref="D194:H194" si="318">D195</f>
        <v>0</v>
      </c>
      <c r="E194" s="37">
        <f t="shared" si="318"/>
        <v>224856.16</v>
      </c>
      <c r="F194" s="37">
        <f>F195</f>
        <v>0</v>
      </c>
      <c r="G194" s="37">
        <f t="shared" si="318"/>
        <v>0</v>
      </c>
      <c r="H194" s="37">
        <f t="shared" si="318"/>
        <v>224856.16</v>
      </c>
      <c r="I194" s="36">
        <f t="shared" ref="I194:I195" si="319">F194-C194</f>
        <v>0</v>
      </c>
      <c r="J194" s="36">
        <f t="shared" ref="J194:J195" si="320">G194-D194</f>
        <v>0</v>
      </c>
      <c r="K194" s="36">
        <f t="shared" ref="K194:K195" si="321">H194-E194</f>
        <v>0</v>
      </c>
      <c r="L194" s="37">
        <f>L195</f>
        <v>0</v>
      </c>
      <c r="M194" s="37">
        <f t="shared" ref="M194:N194" si="322">M195</f>
        <v>0</v>
      </c>
      <c r="N194" s="37">
        <f t="shared" si="322"/>
        <v>224856.16</v>
      </c>
      <c r="O194" s="36">
        <f t="shared" si="315"/>
        <v>0</v>
      </c>
      <c r="P194" s="36">
        <f t="shared" si="316"/>
        <v>0</v>
      </c>
      <c r="Q194" s="36">
        <f t="shared" si="317"/>
        <v>0</v>
      </c>
      <c r="R194" s="123">
        <f t="shared" ref="R194:W194" si="323">R195</f>
        <v>0</v>
      </c>
      <c r="S194" s="123">
        <f t="shared" si="323"/>
        <v>0</v>
      </c>
      <c r="T194" s="123">
        <f t="shared" si="323"/>
        <v>224856.16</v>
      </c>
      <c r="U194" s="36">
        <f t="shared" si="323"/>
        <v>0</v>
      </c>
      <c r="V194" s="36">
        <f t="shared" si="323"/>
        <v>0</v>
      </c>
      <c r="W194" s="36">
        <f t="shared" si="323"/>
        <v>0</v>
      </c>
      <c r="X194" s="37">
        <f t="shared" si="254"/>
        <v>0</v>
      </c>
      <c r="Y194" s="37">
        <f t="shared" si="255"/>
        <v>0</v>
      </c>
      <c r="Z194" s="37">
        <f t="shared" si="256"/>
        <v>0</v>
      </c>
    </row>
    <row r="195" spans="1:26" s="12" customFormat="1" ht="30.75" customHeight="1" x14ac:dyDescent="0.25">
      <c r="A195" s="79"/>
      <c r="B195" s="73" t="s">
        <v>279</v>
      </c>
      <c r="C195" s="37">
        <v>0</v>
      </c>
      <c r="D195" s="37">
        <v>0</v>
      </c>
      <c r="E195" s="37">
        <v>224856.16</v>
      </c>
      <c r="F195" s="37">
        <v>0</v>
      </c>
      <c r="G195" s="37">
        <v>0</v>
      </c>
      <c r="H195" s="37">
        <v>224856.16</v>
      </c>
      <c r="I195" s="37">
        <f t="shared" si="319"/>
        <v>0</v>
      </c>
      <c r="J195" s="37">
        <f t="shared" si="320"/>
        <v>0</v>
      </c>
      <c r="K195" s="37">
        <f t="shared" si="321"/>
        <v>0</v>
      </c>
      <c r="L195" s="37">
        <v>0</v>
      </c>
      <c r="M195" s="37">
        <v>0</v>
      </c>
      <c r="N195" s="37">
        <v>224856.16</v>
      </c>
      <c r="O195" s="37">
        <f t="shared" si="315"/>
        <v>0</v>
      </c>
      <c r="P195" s="37">
        <f t="shared" si="316"/>
        <v>0</v>
      </c>
      <c r="Q195" s="37">
        <f t="shared" si="317"/>
        <v>0</v>
      </c>
      <c r="R195" s="124">
        <v>0</v>
      </c>
      <c r="S195" s="124">
        <v>0</v>
      </c>
      <c r="T195" s="124">
        <v>224856.16</v>
      </c>
      <c r="U195" s="37">
        <v>0</v>
      </c>
      <c r="V195" s="37">
        <v>0</v>
      </c>
      <c r="W195" s="37">
        <v>0</v>
      </c>
      <c r="X195" s="37">
        <f t="shared" si="254"/>
        <v>0</v>
      </c>
      <c r="Y195" s="37">
        <f t="shared" si="255"/>
        <v>0</v>
      </c>
      <c r="Z195" s="37">
        <f t="shared" si="256"/>
        <v>0</v>
      </c>
    </row>
    <row r="196" spans="1:26" ht="30.75" customHeight="1" x14ac:dyDescent="0.25">
      <c r="A196" s="25" t="s">
        <v>38</v>
      </c>
      <c r="B196" s="22" t="s">
        <v>37</v>
      </c>
      <c r="C196" s="36">
        <f t="shared" ref="C196:H196" si="324">SUM(C197:C217)</f>
        <v>992517.95114000002</v>
      </c>
      <c r="D196" s="36">
        <f t="shared" si="324"/>
        <v>526178.88296999992</v>
      </c>
      <c r="E196" s="36">
        <f t="shared" si="324"/>
        <v>1137742.1230899999</v>
      </c>
      <c r="F196" s="36">
        <f t="shared" si="324"/>
        <v>877802.99173999997</v>
      </c>
      <c r="G196" s="36">
        <f t="shared" si="324"/>
        <v>483753.88296999998</v>
      </c>
      <c r="H196" s="36">
        <f t="shared" si="324"/>
        <v>915197.12309012492</v>
      </c>
      <c r="I196" s="36">
        <f t="shared" si="268"/>
        <v>-114714.95940000005</v>
      </c>
      <c r="J196" s="36">
        <f t="shared" si="275"/>
        <v>-42424.999999999942</v>
      </c>
      <c r="K196" s="36">
        <f t="shared" si="276"/>
        <v>-222544.99999987497</v>
      </c>
      <c r="L196" s="36">
        <f t="shared" ref="L196:N196" si="325">SUM(L197:L217)</f>
        <v>907440.35695000004</v>
      </c>
      <c r="M196" s="36">
        <f t="shared" si="325"/>
        <v>526253.87595000002</v>
      </c>
      <c r="N196" s="36">
        <f t="shared" si="325"/>
        <v>1140197.1021399999</v>
      </c>
      <c r="O196" s="36">
        <f t="shared" si="277"/>
        <v>29637.365210000076</v>
      </c>
      <c r="P196" s="36">
        <f t="shared" si="278"/>
        <v>42499.992980000039</v>
      </c>
      <c r="Q196" s="36">
        <f t="shared" si="279"/>
        <v>224999.97904987494</v>
      </c>
      <c r="R196" s="126">
        <f>SUM(R197:R218)</f>
        <v>939135.28342999995</v>
      </c>
      <c r="S196" s="126">
        <f>SUM(S197:S219)</f>
        <v>483174.82</v>
      </c>
      <c r="T196" s="126">
        <f>SUM(T197:T218)</f>
        <v>1140197.1021399999</v>
      </c>
      <c r="U196" s="36">
        <f t="shared" si="269"/>
        <v>31694.926479999907</v>
      </c>
      <c r="V196" s="36">
        <f t="shared" si="270"/>
        <v>-43079.055950000009</v>
      </c>
      <c r="W196" s="36">
        <f t="shared" si="271"/>
        <v>0</v>
      </c>
      <c r="X196" s="36">
        <f t="shared" si="254"/>
        <v>-53382.667710000067</v>
      </c>
      <c r="Y196" s="36">
        <f t="shared" si="255"/>
        <v>-43004.062969999912</v>
      </c>
      <c r="Z196" s="36">
        <f t="shared" si="256"/>
        <v>2454.9790499999654</v>
      </c>
    </row>
    <row r="197" spans="1:26" s="12" customFormat="1" ht="51.75" customHeight="1" x14ac:dyDescent="0.25">
      <c r="A197" s="24"/>
      <c r="B197" s="73" t="s">
        <v>352</v>
      </c>
      <c r="C197" s="38">
        <v>7956.09</v>
      </c>
      <c r="D197" s="38">
        <v>0</v>
      </c>
      <c r="E197" s="38">
        <v>4587.91</v>
      </c>
      <c r="F197" s="38">
        <v>7956.09</v>
      </c>
      <c r="G197" s="38">
        <v>0</v>
      </c>
      <c r="H197" s="38">
        <v>4587.91</v>
      </c>
      <c r="I197" s="38">
        <f t="shared" si="268"/>
        <v>0</v>
      </c>
      <c r="J197" s="38">
        <f t="shared" si="275"/>
        <v>0</v>
      </c>
      <c r="K197" s="38">
        <f t="shared" si="276"/>
        <v>0</v>
      </c>
      <c r="L197" s="38">
        <v>7956.08896</v>
      </c>
      <c r="M197" s="38">
        <v>0</v>
      </c>
      <c r="N197" s="38">
        <v>4587.9065499999997</v>
      </c>
      <c r="O197" s="38">
        <f t="shared" si="277"/>
        <v>-1.0400000001027365E-3</v>
      </c>
      <c r="P197" s="38">
        <f t="shared" si="278"/>
        <v>0</v>
      </c>
      <c r="Q197" s="38">
        <f t="shared" si="279"/>
        <v>-3.4500000001571607E-3</v>
      </c>
      <c r="R197" s="125">
        <v>7956.08896</v>
      </c>
      <c r="S197" s="125">
        <v>0</v>
      </c>
      <c r="T197" s="125">
        <v>4587.9065499999997</v>
      </c>
      <c r="U197" s="38">
        <f t="shared" si="269"/>
        <v>0</v>
      </c>
      <c r="V197" s="38">
        <f t="shared" si="270"/>
        <v>0</v>
      </c>
      <c r="W197" s="38">
        <f t="shared" si="271"/>
        <v>0</v>
      </c>
      <c r="X197" s="38">
        <f t="shared" si="254"/>
        <v>-1.0400000001027365E-3</v>
      </c>
      <c r="Y197" s="38">
        <f t="shared" si="255"/>
        <v>0</v>
      </c>
      <c r="Z197" s="38">
        <f t="shared" si="256"/>
        <v>-3.4500000001571607E-3</v>
      </c>
    </row>
    <row r="198" spans="1:26" s="12" customFormat="1" ht="65.25" hidden="1" customHeight="1" x14ac:dyDescent="0.25">
      <c r="A198" s="24"/>
      <c r="B198" s="73" t="s">
        <v>36</v>
      </c>
      <c r="C198" s="38"/>
      <c r="D198" s="38"/>
      <c r="E198" s="38"/>
      <c r="F198" s="38"/>
      <c r="G198" s="38"/>
      <c r="H198" s="38"/>
      <c r="I198" s="38">
        <f t="shared" si="268"/>
        <v>0</v>
      </c>
      <c r="J198" s="38">
        <f t="shared" si="275"/>
        <v>0</v>
      </c>
      <c r="K198" s="38">
        <f t="shared" si="276"/>
        <v>0</v>
      </c>
      <c r="L198" s="38"/>
      <c r="M198" s="38"/>
      <c r="N198" s="38"/>
      <c r="O198" s="38">
        <f t="shared" si="277"/>
        <v>0</v>
      </c>
      <c r="P198" s="38">
        <f t="shared" si="278"/>
        <v>0</v>
      </c>
      <c r="Q198" s="38">
        <f t="shared" si="279"/>
        <v>0</v>
      </c>
      <c r="R198" s="125"/>
      <c r="S198" s="125"/>
      <c r="T198" s="125"/>
      <c r="U198" s="38">
        <f t="shared" si="269"/>
        <v>0</v>
      </c>
      <c r="V198" s="38">
        <f t="shared" si="270"/>
        <v>0</v>
      </c>
      <c r="W198" s="38">
        <f t="shared" si="271"/>
        <v>0</v>
      </c>
      <c r="X198" s="38">
        <f t="shared" si="254"/>
        <v>0</v>
      </c>
      <c r="Y198" s="38">
        <f t="shared" si="255"/>
        <v>0</v>
      </c>
      <c r="Z198" s="38">
        <f t="shared" si="256"/>
        <v>0</v>
      </c>
    </row>
    <row r="199" spans="1:26" s="12" customFormat="1" ht="51.75" customHeight="1" x14ac:dyDescent="0.25">
      <c r="A199" s="24"/>
      <c r="B199" s="73" t="s">
        <v>353</v>
      </c>
      <c r="C199" s="38">
        <v>97378.58</v>
      </c>
      <c r="D199" s="38">
        <v>64649.044020000001</v>
      </c>
      <c r="E199" s="38">
        <v>0</v>
      </c>
      <c r="F199" s="38">
        <v>97378.58</v>
      </c>
      <c r="G199" s="38">
        <v>64649.044020000001</v>
      </c>
      <c r="H199" s="38">
        <v>0</v>
      </c>
      <c r="I199" s="38">
        <f t="shared" si="268"/>
        <v>0</v>
      </c>
      <c r="J199" s="38">
        <f t="shared" si="275"/>
        <v>0</v>
      </c>
      <c r="K199" s="38">
        <f t="shared" si="276"/>
        <v>0</v>
      </c>
      <c r="L199" s="38">
        <v>97378.58</v>
      </c>
      <c r="M199" s="38">
        <v>64649.04</v>
      </c>
      <c r="N199" s="38">
        <v>0</v>
      </c>
      <c r="O199" s="38">
        <f t="shared" si="277"/>
        <v>0</v>
      </c>
      <c r="P199" s="38">
        <f t="shared" si="278"/>
        <v>-4.0200000003096648E-3</v>
      </c>
      <c r="Q199" s="38">
        <f t="shared" si="279"/>
        <v>0</v>
      </c>
      <c r="R199" s="125">
        <v>135219.07500000001</v>
      </c>
      <c r="S199" s="125">
        <v>109678.13099999999</v>
      </c>
      <c r="T199" s="125">
        <v>0</v>
      </c>
      <c r="U199" s="38">
        <f t="shared" si="269"/>
        <v>37840.49500000001</v>
      </c>
      <c r="V199" s="38">
        <f t="shared" si="270"/>
        <v>45029.090999999993</v>
      </c>
      <c r="W199" s="38">
        <f t="shared" si="271"/>
        <v>0</v>
      </c>
      <c r="X199" s="38">
        <f t="shared" si="254"/>
        <v>37840.49500000001</v>
      </c>
      <c r="Y199" s="38">
        <f t="shared" si="255"/>
        <v>45029.086979999993</v>
      </c>
      <c r="Z199" s="38">
        <f t="shared" si="256"/>
        <v>0</v>
      </c>
    </row>
    <row r="200" spans="1:26" s="12" customFormat="1" ht="51" customHeight="1" x14ac:dyDescent="0.25">
      <c r="A200" s="24"/>
      <c r="B200" s="74" t="s">
        <v>272</v>
      </c>
      <c r="C200" s="38">
        <v>243826.49114</v>
      </c>
      <c r="D200" s="38">
        <v>123637.52</v>
      </c>
      <c r="E200" s="38">
        <v>819472.67</v>
      </c>
      <c r="F200" s="38">
        <v>134211.63399999999</v>
      </c>
      <c r="G200" s="38">
        <v>81137.52</v>
      </c>
      <c r="H200" s="38">
        <v>594472.67000012496</v>
      </c>
      <c r="I200" s="38">
        <f t="shared" si="268"/>
        <v>-109614.85714000001</v>
      </c>
      <c r="J200" s="38">
        <f t="shared" si="275"/>
        <v>-42500</v>
      </c>
      <c r="K200" s="38">
        <f t="shared" si="276"/>
        <v>-224999.99999987509</v>
      </c>
      <c r="L200" s="38">
        <v>146216.42025</v>
      </c>
      <c r="M200" s="38">
        <v>123637.52</v>
      </c>
      <c r="N200" s="38">
        <v>819472.65750000009</v>
      </c>
      <c r="O200" s="38">
        <f t="shared" si="277"/>
        <v>12004.786250000005</v>
      </c>
      <c r="P200" s="38">
        <f t="shared" si="278"/>
        <v>42500</v>
      </c>
      <c r="Q200" s="38">
        <f t="shared" si="279"/>
        <v>224999.98749987513</v>
      </c>
      <c r="R200" s="125">
        <v>160958.64872999999</v>
      </c>
      <c r="S200" s="125">
        <v>0</v>
      </c>
      <c r="T200" s="125">
        <v>819472.65749999997</v>
      </c>
      <c r="U200" s="38">
        <f t="shared" si="269"/>
        <v>14742.228479999991</v>
      </c>
      <c r="V200" s="38">
        <f t="shared" si="270"/>
        <v>-123637.52</v>
      </c>
      <c r="W200" s="38">
        <f t="shared" si="271"/>
        <v>0</v>
      </c>
      <c r="X200" s="38">
        <f t="shared" si="254"/>
        <v>-82867.842410000012</v>
      </c>
      <c r="Y200" s="38">
        <f t="shared" si="255"/>
        <v>-123637.52</v>
      </c>
      <c r="Z200" s="38">
        <f t="shared" si="256"/>
        <v>-1.2500000069849193E-2</v>
      </c>
    </row>
    <row r="201" spans="1:26" s="12" customFormat="1" ht="50.25" customHeight="1" x14ac:dyDescent="0.25">
      <c r="A201" s="24"/>
      <c r="B201" s="74" t="s">
        <v>357</v>
      </c>
      <c r="C201" s="38">
        <v>21222.59</v>
      </c>
      <c r="D201" s="38">
        <v>14946.92</v>
      </c>
      <c r="E201" s="38">
        <v>99385.83</v>
      </c>
      <c r="F201" s="38">
        <v>21222.59</v>
      </c>
      <c r="G201" s="38">
        <v>14946.92</v>
      </c>
      <c r="H201" s="38">
        <v>99385.83</v>
      </c>
      <c r="I201" s="38">
        <f t="shared" si="268"/>
        <v>0</v>
      </c>
      <c r="J201" s="38">
        <f t="shared" si="275"/>
        <v>0</v>
      </c>
      <c r="K201" s="38">
        <f t="shared" si="276"/>
        <v>0</v>
      </c>
      <c r="L201" s="38">
        <v>21222.584999999999</v>
      </c>
      <c r="M201" s="38">
        <v>14946.92</v>
      </c>
      <c r="N201" s="38">
        <v>99385.83</v>
      </c>
      <c r="O201" s="38">
        <f t="shared" si="277"/>
        <v>-5.0000000010186341E-3</v>
      </c>
      <c r="P201" s="38">
        <f t="shared" si="278"/>
        <v>0</v>
      </c>
      <c r="Q201" s="38">
        <f t="shared" si="279"/>
        <v>0</v>
      </c>
      <c r="R201" s="125">
        <v>9062.3979999999992</v>
      </c>
      <c r="S201" s="125">
        <v>0</v>
      </c>
      <c r="T201" s="125">
        <v>99385.83</v>
      </c>
      <c r="U201" s="38">
        <f t="shared" si="269"/>
        <v>-12160.187</v>
      </c>
      <c r="V201" s="38">
        <f t="shared" si="270"/>
        <v>-14946.92</v>
      </c>
      <c r="W201" s="38">
        <f t="shared" si="271"/>
        <v>0</v>
      </c>
      <c r="X201" s="38">
        <f t="shared" si="254"/>
        <v>-12160.192000000001</v>
      </c>
      <c r="Y201" s="38">
        <f t="shared" si="255"/>
        <v>-14946.92</v>
      </c>
      <c r="Z201" s="38">
        <f t="shared" si="256"/>
        <v>0</v>
      </c>
    </row>
    <row r="202" spans="1:26" s="12" customFormat="1" ht="50.25" customHeight="1" x14ac:dyDescent="0.25">
      <c r="A202" s="24"/>
      <c r="B202" s="74" t="s">
        <v>273</v>
      </c>
      <c r="C202" s="38">
        <v>22738.49</v>
      </c>
      <c r="D202" s="38">
        <v>9323.8889500000005</v>
      </c>
      <c r="E202" s="38">
        <v>57371.193090000001</v>
      </c>
      <c r="F202" s="38">
        <v>5103.3677400000015</v>
      </c>
      <c r="G202" s="38">
        <v>9323.8889500000005</v>
      </c>
      <c r="H202" s="38">
        <v>57371.193090000001</v>
      </c>
      <c r="I202" s="38">
        <f t="shared" si="268"/>
        <v>-17635.12226</v>
      </c>
      <c r="J202" s="38">
        <f t="shared" si="275"/>
        <v>0</v>
      </c>
      <c r="K202" s="38">
        <f t="shared" si="276"/>
        <v>0</v>
      </c>
      <c r="L202" s="38">
        <v>5103.3597399999999</v>
      </c>
      <c r="M202" s="38">
        <v>9323.8889500000005</v>
      </c>
      <c r="N202" s="38">
        <v>57371.193090000001</v>
      </c>
      <c r="O202" s="38">
        <f t="shared" si="277"/>
        <v>-8.0000000016298145E-3</v>
      </c>
      <c r="P202" s="38">
        <f t="shared" si="278"/>
        <v>0</v>
      </c>
      <c r="Q202" s="38">
        <f t="shared" si="279"/>
        <v>0</v>
      </c>
      <c r="R202" s="125">
        <v>5103.3597399999999</v>
      </c>
      <c r="S202" s="125">
        <v>0</v>
      </c>
      <c r="T202" s="125">
        <v>57371.193090000001</v>
      </c>
      <c r="U202" s="38">
        <f t="shared" si="269"/>
        <v>0</v>
      </c>
      <c r="V202" s="38">
        <f t="shared" si="270"/>
        <v>-9323.8889500000005</v>
      </c>
      <c r="W202" s="38">
        <f t="shared" si="271"/>
        <v>0</v>
      </c>
      <c r="X202" s="38">
        <f t="shared" si="254"/>
        <v>-17635.130260000002</v>
      </c>
      <c r="Y202" s="38">
        <f t="shared" si="255"/>
        <v>-9323.8889500000005</v>
      </c>
      <c r="Z202" s="38">
        <f t="shared" si="256"/>
        <v>0</v>
      </c>
    </row>
    <row r="203" spans="1:26" s="12" customFormat="1" ht="66" customHeight="1" x14ac:dyDescent="0.25">
      <c r="A203" s="24"/>
      <c r="B203" s="74" t="s">
        <v>355</v>
      </c>
      <c r="C203" s="38">
        <v>37008</v>
      </c>
      <c r="D203" s="38">
        <v>37008</v>
      </c>
      <c r="E203" s="38">
        <v>37008</v>
      </c>
      <c r="F203" s="38">
        <v>37008</v>
      </c>
      <c r="G203" s="38">
        <v>37008</v>
      </c>
      <c r="H203" s="38">
        <v>37008</v>
      </c>
      <c r="I203" s="38">
        <f t="shared" si="268"/>
        <v>0</v>
      </c>
      <c r="J203" s="38">
        <f t="shared" si="275"/>
        <v>0</v>
      </c>
      <c r="K203" s="38">
        <f t="shared" si="276"/>
        <v>0</v>
      </c>
      <c r="L203" s="38">
        <v>37963</v>
      </c>
      <c r="M203" s="38">
        <v>37008</v>
      </c>
      <c r="N203" s="38">
        <v>37008</v>
      </c>
      <c r="O203" s="38">
        <f t="shared" si="277"/>
        <v>955</v>
      </c>
      <c r="P203" s="38">
        <f t="shared" si="278"/>
        <v>0</v>
      </c>
      <c r="Q203" s="38">
        <f t="shared" si="279"/>
        <v>0</v>
      </c>
      <c r="R203" s="125">
        <v>39815</v>
      </c>
      <c r="S203" s="125">
        <v>37008</v>
      </c>
      <c r="T203" s="125">
        <v>37008</v>
      </c>
      <c r="U203" s="38">
        <f t="shared" si="269"/>
        <v>1852</v>
      </c>
      <c r="V203" s="38">
        <f t="shared" si="270"/>
        <v>0</v>
      </c>
      <c r="W203" s="38">
        <f t="shared" si="271"/>
        <v>0</v>
      </c>
      <c r="X203" s="38">
        <f t="shared" si="254"/>
        <v>2807</v>
      </c>
      <c r="Y203" s="38">
        <f t="shared" si="255"/>
        <v>0</v>
      </c>
      <c r="Z203" s="38">
        <f t="shared" si="256"/>
        <v>0</v>
      </c>
    </row>
    <row r="204" spans="1:26" s="12" customFormat="1" ht="64.5" customHeight="1" x14ac:dyDescent="0.25">
      <c r="A204" s="24"/>
      <c r="B204" s="74" t="s">
        <v>362</v>
      </c>
      <c r="C204" s="38">
        <v>1627.87</v>
      </c>
      <c r="D204" s="38">
        <v>1710.89</v>
      </c>
      <c r="E204" s="38">
        <v>1789.59</v>
      </c>
      <c r="F204" s="38">
        <v>1627.87</v>
      </c>
      <c r="G204" s="38">
        <v>1710.89</v>
      </c>
      <c r="H204" s="38">
        <v>1789.59</v>
      </c>
      <c r="I204" s="38">
        <f t="shared" si="268"/>
        <v>0</v>
      </c>
      <c r="J204" s="38">
        <f t="shared" si="275"/>
        <v>0</v>
      </c>
      <c r="K204" s="38">
        <f t="shared" si="276"/>
        <v>0</v>
      </c>
      <c r="L204" s="38">
        <v>1627.87</v>
      </c>
      <c r="M204" s="38">
        <v>1710.89</v>
      </c>
      <c r="N204" s="38">
        <v>1789.59</v>
      </c>
      <c r="O204" s="38">
        <f t="shared" si="277"/>
        <v>0</v>
      </c>
      <c r="P204" s="38">
        <f t="shared" si="278"/>
        <v>0</v>
      </c>
      <c r="Q204" s="38">
        <f t="shared" si="279"/>
        <v>0</v>
      </c>
      <c r="R204" s="125">
        <v>1627.87</v>
      </c>
      <c r="S204" s="125">
        <v>1710.89</v>
      </c>
      <c r="T204" s="125">
        <v>1789.59</v>
      </c>
      <c r="U204" s="38">
        <f t="shared" si="269"/>
        <v>0</v>
      </c>
      <c r="V204" s="38">
        <f t="shared" si="270"/>
        <v>0</v>
      </c>
      <c r="W204" s="38">
        <f t="shared" si="271"/>
        <v>0</v>
      </c>
      <c r="X204" s="38">
        <f t="shared" si="254"/>
        <v>0</v>
      </c>
      <c r="Y204" s="38">
        <f t="shared" si="255"/>
        <v>0</v>
      </c>
      <c r="Z204" s="38">
        <f t="shared" si="256"/>
        <v>0</v>
      </c>
    </row>
    <row r="205" spans="1:26" s="12" customFormat="1" ht="92.25" customHeight="1" x14ac:dyDescent="0.25">
      <c r="A205" s="24"/>
      <c r="B205" s="74" t="s">
        <v>333</v>
      </c>
      <c r="C205" s="38">
        <v>591</v>
      </c>
      <c r="D205" s="38">
        <v>591</v>
      </c>
      <c r="E205" s="38">
        <v>591</v>
      </c>
      <c r="F205" s="38">
        <v>591</v>
      </c>
      <c r="G205" s="38">
        <v>591</v>
      </c>
      <c r="H205" s="38">
        <v>591</v>
      </c>
      <c r="I205" s="38">
        <f t="shared" si="268"/>
        <v>0</v>
      </c>
      <c r="J205" s="38">
        <f t="shared" si="275"/>
        <v>0</v>
      </c>
      <c r="K205" s="38">
        <f t="shared" si="276"/>
        <v>0</v>
      </c>
      <c r="L205" s="38">
        <v>591</v>
      </c>
      <c r="M205" s="38">
        <v>591</v>
      </c>
      <c r="N205" s="38">
        <v>591</v>
      </c>
      <c r="O205" s="38">
        <f t="shared" si="277"/>
        <v>0</v>
      </c>
      <c r="P205" s="38">
        <f t="shared" si="278"/>
        <v>0</v>
      </c>
      <c r="Q205" s="38">
        <f t="shared" si="279"/>
        <v>0</v>
      </c>
      <c r="R205" s="125">
        <v>0</v>
      </c>
      <c r="S205" s="125">
        <v>591</v>
      </c>
      <c r="T205" s="125">
        <v>591</v>
      </c>
      <c r="U205" s="38">
        <f t="shared" si="269"/>
        <v>-591</v>
      </c>
      <c r="V205" s="38">
        <f t="shared" si="270"/>
        <v>0</v>
      </c>
      <c r="W205" s="38">
        <f t="shared" si="271"/>
        <v>0</v>
      </c>
      <c r="X205" s="38">
        <f t="shared" si="254"/>
        <v>-591</v>
      </c>
      <c r="Y205" s="38">
        <f t="shared" si="255"/>
        <v>0</v>
      </c>
      <c r="Z205" s="38">
        <f t="shared" si="256"/>
        <v>0</v>
      </c>
    </row>
    <row r="206" spans="1:26" s="12" customFormat="1" ht="50.25" customHeight="1" x14ac:dyDescent="0.25">
      <c r="A206" s="24"/>
      <c r="B206" s="74" t="s">
        <v>360</v>
      </c>
      <c r="C206" s="38">
        <v>200255.77</v>
      </c>
      <c r="D206" s="38">
        <v>198941.08</v>
      </c>
      <c r="E206" s="38">
        <v>0</v>
      </c>
      <c r="F206" s="38">
        <v>200255.77</v>
      </c>
      <c r="G206" s="38">
        <v>198941.08</v>
      </c>
      <c r="H206" s="38">
        <v>0</v>
      </c>
      <c r="I206" s="38">
        <f t="shared" si="268"/>
        <v>0</v>
      </c>
      <c r="J206" s="38">
        <f t="shared" si="275"/>
        <v>0</v>
      </c>
      <c r="K206" s="38">
        <f t="shared" si="276"/>
        <v>0</v>
      </c>
      <c r="L206" s="38">
        <v>200255.77</v>
      </c>
      <c r="M206" s="38">
        <v>198941.08</v>
      </c>
      <c r="N206" s="38">
        <v>0</v>
      </c>
      <c r="O206" s="38">
        <f t="shared" si="277"/>
        <v>0</v>
      </c>
      <c r="P206" s="38">
        <f t="shared" si="278"/>
        <v>0</v>
      </c>
      <c r="Q206" s="38">
        <f t="shared" si="279"/>
        <v>0</v>
      </c>
      <c r="R206" s="125">
        <v>200255.77</v>
      </c>
      <c r="S206" s="125">
        <v>198941.08</v>
      </c>
      <c r="T206" s="125">
        <v>0</v>
      </c>
      <c r="U206" s="38">
        <f t="shared" si="269"/>
        <v>0</v>
      </c>
      <c r="V206" s="38">
        <f t="shared" si="270"/>
        <v>0</v>
      </c>
      <c r="W206" s="38">
        <f t="shared" si="271"/>
        <v>0</v>
      </c>
      <c r="X206" s="38">
        <f t="shared" si="254"/>
        <v>0</v>
      </c>
      <c r="Y206" s="38">
        <f t="shared" si="255"/>
        <v>0</v>
      </c>
      <c r="Z206" s="38">
        <f t="shared" si="256"/>
        <v>0</v>
      </c>
    </row>
    <row r="207" spans="1:26" s="12" customFormat="1" ht="49.5" customHeight="1" x14ac:dyDescent="0.25">
      <c r="A207" s="24"/>
      <c r="B207" s="73" t="s">
        <v>336</v>
      </c>
      <c r="C207" s="38">
        <v>7355</v>
      </c>
      <c r="D207" s="38">
        <v>0</v>
      </c>
      <c r="E207" s="38">
        <v>0</v>
      </c>
      <c r="F207" s="38">
        <v>7355</v>
      </c>
      <c r="G207" s="38">
        <v>0</v>
      </c>
      <c r="H207" s="38">
        <v>0</v>
      </c>
      <c r="I207" s="38">
        <f t="shared" si="268"/>
        <v>0</v>
      </c>
      <c r="J207" s="38">
        <f t="shared" si="275"/>
        <v>0</v>
      </c>
      <c r="K207" s="38">
        <f t="shared" si="276"/>
        <v>0</v>
      </c>
      <c r="L207" s="38">
        <v>7355</v>
      </c>
      <c r="M207" s="38">
        <v>0</v>
      </c>
      <c r="N207" s="38">
        <v>0</v>
      </c>
      <c r="O207" s="38">
        <f t="shared" si="277"/>
        <v>0</v>
      </c>
      <c r="P207" s="38">
        <f t="shared" si="278"/>
        <v>0</v>
      </c>
      <c r="Q207" s="38">
        <f t="shared" si="279"/>
        <v>0</v>
      </c>
      <c r="R207" s="125">
        <v>7355</v>
      </c>
      <c r="S207" s="125">
        <v>0</v>
      </c>
      <c r="T207" s="125">
        <v>0</v>
      </c>
      <c r="U207" s="38">
        <f t="shared" si="269"/>
        <v>0</v>
      </c>
      <c r="V207" s="38">
        <f t="shared" si="270"/>
        <v>0</v>
      </c>
      <c r="W207" s="38">
        <f t="shared" si="271"/>
        <v>0</v>
      </c>
      <c r="X207" s="38">
        <f t="shared" si="254"/>
        <v>0</v>
      </c>
      <c r="Y207" s="38">
        <f t="shared" si="255"/>
        <v>0</v>
      </c>
      <c r="Z207" s="38">
        <f t="shared" si="256"/>
        <v>0</v>
      </c>
    </row>
    <row r="208" spans="1:26" s="12" customFormat="1" ht="27" customHeight="1" x14ac:dyDescent="0.25">
      <c r="A208" s="24"/>
      <c r="B208" s="74" t="s">
        <v>280</v>
      </c>
      <c r="C208" s="38">
        <v>11132.56</v>
      </c>
      <c r="D208" s="38">
        <v>5703.92</v>
      </c>
      <c r="E208" s="38">
        <v>5428.64</v>
      </c>
      <c r="F208" s="38">
        <v>11132.56</v>
      </c>
      <c r="G208" s="38">
        <v>5703.92</v>
      </c>
      <c r="H208" s="38">
        <v>5428.64</v>
      </c>
      <c r="I208" s="38">
        <f t="shared" si="268"/>
        <v>0</v>
      </c>
      <c r="J208" s="38">
        <f t="shared" si="275"/>
        <v>0</v>
      </c>
      <c r="K208" s="38">
        <f t="shared" si="276"/>
        <v>0</v>
      </c>
      <c r="L208" s="38">
        <v>11132.56</v>
      </c>
      <c r="M208" s="38">
        <v>5703.92</v>
      </c>
      <c r="N208" s="38">
        <v>5428.64</v>
      </c>
      <c r="O208" s="38">
        <f t="shared" si="277"/>
        <v>0</v>
      </c>
      <c r="P208" s="38">
        <f t="shared" si="278"/>
        <v>0</v>
      </c>
      <c r="Q208" s="38">
        <f t="shared" si="279"/>
        <v>0</v>
      </c>
      <c r="R208" s="125">
        <v>0</v>
      </c>
      <c r="S208" s="125">
        <v>5703.92</v>
      </c>
      <c r="T208" s="125">
        <v>5428.64</v>
      </c>
      <c r="U208" s="38">
        <f t="shared" si="269"/>
        <v>-11132.56</v>
      </c>
      <c r="V208" s="38">
        <f t="shared" si="270"/>
        <v>0</v>
      </c>
      <c r="W208" s="38">
        <f t="shared" si="271"/>
        <v>0</v>
      </c>
      <c r="X208" s="38">
        <f t="shared" si="254"/>
        <v>-11132.56</v>
      </c>
      <c r="Y208" s="38">
        <f t="shared" si="255"/>
        <v>0</v>
      </c>
      <c r="Z208" s="38">
        <f t="shared" si="256"/>
        <v>0</v>
      </c>
    </row>
    <row r="209" spans="1:26" s="12" customFormat="1" ht="51" customHeight="1" x14ac:dyDescent="0.25">
      <c r="A209" s="24"/>
      <c r="B209" s="74" t="s">
        <v>281</v>
      </c>
      <c r="C209" s="38">
        <v>40349</v>
      </c>
      <c r="D209" s="38">
        <v>39891</v>
      </c>
      <c r="E209" s="38">
        <v>38590</v>
      </c>
      <c r="F209" s="38">
        <v>40349</v>
      </c>
      <c r="G209" s="38">
        <v>39891</v>
      </c>
      <c r="H209" s="38">
        <v>38590</v>
      </c>
      <c r="I209" s="38">
        <f t="shared" si="268"/>
        <v>0</v>
      </c>
      <c r="J209" s="38">
        <f t="shared" si="275"/>
        <v>0</v>
      </c>
      <c r="K209" s="38">
        <f t="shared" si="276"/>
        <v>0</v>
      </c>
      <c r="L209" s="38">
        <v>40349</v>
      </c>
      <c r="M209" s="38">
        <v>39891</v>
      </c>
      <c r="N209" s="38">
        <v>38590</v>
      </c>
      <c r="O209" s="38">
        <f t="shared" si="277"/>
        <v>0</v>
      </c>
      <c r="P209" s="38">
        <f t="shared" si="278"/>
        <v>0</v>
      </c>
      <c r="Q209" s="38">
        <f t="shared" si="279"/>
        <v>0</v>
      </c>
      <c r="R209" s="125">
        <v>40349</v>
      </c>
      <c r="S209" s="125">
        <v>39891</v>
      </c>
      <c r="T209" s="125">
        <v>38590</v>
      </c>
      <c r="U209" s="38">
        <f t="shared" si="269"/>
        <v>0</v>
      </c>
      <c r="V209" s="38">
        <f t="shared" si="270"/>
        <v>0</v>
      </c>
      <c r="W209" s="38">
        <f t="shared" si="271"/>
        <v>0</v>
      </c>
      <c r="X209" s="38">
        <f t="shared" si="254"/>
        <v>0</v>
      </c>
      <c r="Y209" s="38">
        <f t="shared" si="255"/>
        <v>0</v>
      </c>
      <c r="Z209" s="38">
        <f t="shared" si="256"/>
        <v>0</v>
      </c>
    </row>
    <row r="210" spans="1:26" s="12" customFormat="1" ht="35.25" customHeight="1" x14ac:dyDescent="0.25">
      <c r="A210" s="24"/>
      <c r="B210" s="74" t="s">
        <v>282</v>
      </c>
      <c r="C210" s="38">
        <v>6014</v>
      </c>
      <c r="D210" s="38">
        <v>6014</v>
      </c>
      <c r="E210" s="38">
        <v>6014</v>
      </c>
      <c r="F210" s="38">
        <v>6014</v>
      </c>
      <c r="G210" s="38">
        <v>6014</v>
      </c>
      <c r="H210" s="38">
        <v>6014</v>
      </c>
      <c r="I210" s="38">
        <f t="shared" si="268"/>
        <v>0</v>
      </c>
      <c r="J210" s="38">
        <f t="shared" si="275"/>
        <v>0</v>
      </c>
      <c r="K210" s="38">
        <f t="shared" si="276"/>
        <v>0</v>
      </c>
      <c r="L210" s="38">
        <v>6014</v>
      </c>
      <c r="M210" s="38">
        <v>6014</v>
      </c>
      <c r="N210" s="38">
        <v>6014</v>
      </c>
      <c r="O210" s="38">
        <f t="shared" si="277"/>
        <v>0</v>
      </c>
      <c r="P210" s="38">
        <f t="shared" si="278"/>
        <v>0</v>
      </c>
      <c r="Q210" s="38">
        <f t="shared" si="279"/>
        <v>0</v>
      </c>
      <c r="R210" s="125">
        <v>6014</v>
      </c>
      <c r="S210" s="125">
        <v>6014</v>
      </c>
      <c r="T210" s="125">
        <v>6014</v>
      </c>
      <c r="U210" s="38">
        <f t="shared" si="269"/>
        <v>0</v>
      </c>
      <c r="V210" s="38">
        <f t="shared" si="270"/>
        <v>0</v>
      </c>
      <c r="W210" s="38">
        <f t="shared" si="271"/>
        <v>0</v>
      </c>
      <c r="X210" s="38">
        <f t="shared" si="254"/>
        <v>0</v>
      </c>
      <c r="Y210" s="38">
        <f t="shared" si="255"/>
        <v>0</v>
      </c>
      <c r="Z210" s="38">
        <f t="shared" si="256"/>
        <v>0</v>
      </c>
    </row>
    <row r="211" spans="1:26" s="12" customFormat="1" ht="49.5" customHeight="1" x14ac:dyDescent="0.25">
      <c r="A211" s="24"/>
      <c r="B211" s="74" t="s">
        <v>334</v>
      </c>
      <c r="C211" s="38">
        <v>6258.87</v>
      </c>
      <c r="D211" s="38">
        <v>10000</v>
      </c>
      <c r="E211" s="38">
        <v>0</v>
      </c>
      <c r="F211" s="38">
        <v>6258.87</v>
      </c>
      <c r="G211" s="38">
        <v>10000</v>
      </c>
      <c r="H211" s="38">
        <v>0</v>
      </c>
      <c r="I211" s="38">
        <f t="shared" si="268"/>
        <v>0</v>
      </c>
      <c r="J211" s="38">
        <f t="shared" si="275"/>
        <v>0</v>
      </c>
      <c r="K211" s="38">
        <f t="shared" si="276"/>
        <v>0</v>
      </c>
      <c r="L211" s="38">
        <v>6258.87</v>
      </c>
      <c r="M211" s="38">
        <v>10000</v>
      </c>
      <c r="N211" s="38">
        <v>0</v>
      </c>
      <c r="O211" s="38">
        <f t="shared" si="277"/>
        <v>0</v>
      </c>
      <c r="P211" s="38">
        <f t="shared" si="278"/>
        <v>0</v>
      </c>
      <c r="Q211" s="38">
        <f t="shared" si="279"/>
        <v>0</v>
      </c>
      <c r="R211" s="125">
        <v>6258.87</v>
      </c>
      <c r="S211" s="125">
        <v>10000</v>
      </c>
      <c r="T211" s="125">
        <v>0</v>
      </c>
      <c r="U211" s="38">
        <f t="shared" si="269"/>
        <v>0</v>
      </c>
      <c r="V211" s="38">
        <f t="shared" si="270"/>
        <v>0</v>
      </c>
      <c r="W211" s="38">
        <f t="shared" si="271"/>
        <v>0</v>
      </c>
      <c r="X211" s="38">
        <f t="shared" si="254"/>
        <v>0</v>
      </c>
      <c r="Y211" s="38">
        <f t="shared" si="255"/>
        <v>0</v>
      </c>
      <c r="Z211" s="38">
        <f t="shared" si="256"/>
        <v>0</v>
      </c>
    </row>
    <row r="212" spans="1:26" s="12" customFormat="1" ht="97.5" customHeight="1" x14ac:dyDescent="0.25">
      <c r="A212" s="24"/>
      <c r="B212" s="74" t="s">
        <v>382</v>
      </c>
      <c r="C212" s="38">
        <v>15158.99</v>
      </c>
      <c r="D212" s="38">
        <v>10676.37</v>
      </c>
      <c r="E212" s="38">
        <v>67503.289999999994</v>
      </c>
      <c r="F212" s="38">
        <v>15158.99</v>
      </c>
      <c r="G212" s="38">
        <v>10676.37</v>
      </c>
      <c r="H212" s="38">
        <v>67503.289999999994</v>
      </c>
      <c r="I212" s="38">
        <f t="shared" si="268"/>
        <v>0</v>
      </c>
      <c r="J212" s="38">
        <f t="shared" si="275"/>
        <v>0</v>
      </c>
      <c r="K212" s="38">
        <f t="shared" si="276"/>
        <v>0</v>
      </c>
      <c r="L212" s="38">
        <v>16606.553</v>
      </c>
      <c r="M212" s="38">
        <v>10676.367</v>
      </c>
      <c r="N212" s="38">
        <v>67503.285000000003</v>
      </c>
      <c r="O212" s="38">
        <f t="shared" si="277"/>
        <v>1447.5630000000001</v>
      </c>
      <c r="P212" s="38">
        <f t="shared" si="278"/>
        <v>-3.0000000006111804E-3</v>
      </c>
      <c r="Q212" s="38">
        <f t="shared" si="279"/>
        <v>-4.9999999901046976E-3</v>
      </c>
      <c r="R212" s="125">
        <v>16606.553</v>
      </c>
      <c r="S212" s="125">
        <v>0</v>
      </c>
      <c r="T212" s="125">
        <v>67503.285000000003</v>
      </c>
      <c r="U212" s="38">
        <f t="shared" si="269"/>
        <v>0</v>
      </c>
      <c r="V212" s="38">
        <f t="shared" si="270"/>
        <v>-10676.367</v>
      </c>
      <c r="W212" s="38">
        <f t="shared" si="271"/>
        <v>0</v>
      </c>
      <c r="X212" s="38">
        <f t="shared" si="254"/>
        <v>1447.5630000000001</v>
      </c>
      <c r="Y212" s="38">
        <f t="shared" si="255"/>
        <v>-10676.37</v>
      </c>
      <c r="Z212" s="38">
        <f t="shared" si="256"/>
        <v>-4.9999999901046976E-3</v>
      </c>
    </row>
    <row r="213" spans="1:26" s="12" customFormat="1" ht="38.25" customHeight="1" x14ac:dyDescent="0.25">
      <c r="A213" s="24"/>
      <c r="B213" s="74" t="s">
        <v>361</v>
      </c>
      <c r="C213" s="38">
        <v>273644.65000000002</v>
      </c>
      <c r="D213" s="38">
        <v>3085.25</v>
      </c>
      <c r="E213" s="38">
        <v>0</v>
      </c>
      <c r="F213" s="38">
        <v>273644.65000000002</v>
      </c>
      <c r="G213" s="38">
        <v>3085.25</v>
      </c>
      <c r="H213" s="38">
        <v>0</v>
      </c>
      <c r="I213" s="38">
        <f t="shared" si="268"/>
        <v>0</v>
      </c>
      <c r="J213" s="38">
        <f t="shared" si="275"/>
        <v>0</v>
      </c>
      <c r="K213" s="38">
        <f t="shared" si="276"/>
        <v>0</v>
      </c>
      <c r="L213" s="38">
        <v>273644.65000000002</v>
      </c>
      <c r="M213" s="38">
        <v>3085.25</v>
      </c>
      <c r="N213" s="38">
        <v>0</v>
      </c>
      <c r="O213" s="38">
        <f t="shared" si="277"/>
        <v>0</v>
      </c>
      <c r="P213" s="38">
        <f t="shared" si="278"/>
        <v>0</v>
      </c>
      <c r="Q213" s="38">
        <f t="shared" si="279"/>
        <v>0</v>
      </c>
      <c r="R213" s="125">
        <v>273644.65000000002</v>
      </c>
      <c r="S213" s="125">
        <v>63649.62</v>
      </c>
      <c r="T213" s="125">
        <v>0</v>
      </c>
      <c r="U213" s="38">
        <f t="shared" si="269"/>
        <v>0</v>
      </c>
      <c r="V213" s="38">
        <f t="shared" si="270"/>
        <v>60564.37</v>
      </c>
      <c r="W213" s="38">
        <f t="shared" si="271"/>
        <v>0</v>
      </c>
      <c r="X213" s="38">
        <f t="shared" si="254"/>
        <v>0</v>
      </c>
      <c r="Y213" s="38">
        <f t="shared" si="255"/>
        <v>60564.37</v>
      </c>
      <c r="Z213" s="38">
        <f t="shared" si="256"/>
        <v>0</v>
      </c>
    </row>
    <row r="214" spans="1:26" s="12" customFormat="1" ht="153.75" customHeight="1" x14ac:dyDescent="0.25">
      <c r="A214" s="24"/>
      <c r="B214" s="85" t="s">
        <v>367</v>
      </c>
      <c r="C214" s="37"/>
      <c r="D214" s="37"/>
      <c r="E214" s="37"/>
      <c r="F214" s="37">
        <v>0</v>
      </c>
      <c r="G214" s="37">
        <v>75</v>
      </c>
      <c r="H214" s="37">
        <v>2455</v>
      </c>
      <c r="I214" s="37">
        <f t="shared" si="268"/>
        <v>0</v>
      </c>
      <c r="J214" s="37">
        <f t="shared" si="275"/>
        <v>75</v>
      </c>
      <c r="K214" s="37">
        <f t="shared" si="276"/>
        <v>2455</v>
      </c>
      <c r="L214" s="37">
        <v>0</v>
      </c>
      <c r="M214" s="37">
        <v>75</v>
      </c>
      <c r="N214" s="37">
        <v>2455</v>
      </c>
      <c r="O214" s="38">
        <f t="shared" si="277"/>
        <v>0</v>
      </c>
      <c r="P214" s="38">
        <f t="shared" si="278"/>
        <v>0</v>
      </c>
      <c r="Q214" s="38">
        <f t="shared" si="279"/>
        <v>0</v>
      </c>
      <c r="R214" s="125">
        <v>0</v>
      </c>
      <c r="S214" s="125">
        <v>75</v>
      </c>
      <c r="T214" s="125">
        <v>2455</v>
      </c>
      <c r="U214" s="38">
        <f t="shared" si="269"/>
        <v>0</v>
      </c>
      <c r="V214" s="38">
        <f t="shared" si="270"/>
        <v>0</v>
      </c>
      <c r="W214" s="38">
        <f t="shared" si="271"/>
        <v>0</v>
      </c>
      <c r="X214" s="38">
        <f t="shared" ref="X214:X270" si="326">R214-C214</f>
        <v>0</v>
      </c>
      <c r="Y214" s="38">
        <f t="shared" ref="Y214:Y270" si="327">S214-D214</f>
        <v>75</v>
      </c>
      <c r="Z214" s="38">
        <f t="shared" ref="Z214:Z270" si="328">T214-E214</f>
        <v>2455</v>
      </c>
    </row>
    <row r="215" spans="1:26" s="12" customFormat="1" ht="35.25" customHeight="1" x14ac:dyDescent="0.25">
      <c r="A215" s="24"/>
      <c r="B215" s="74" t="s">
        <v>337</v>
      </c>
      <c r="C215" s="38"/>
      <c r="D215" s="38"/>
      <c r="E215" s="38"/>
      <c r="F215" s="37">
        <v>9976.5</v>
      </c>
      <c r="G215" s="37">
        <v>0</v>
      </c>
      <c r="H215" s="37">
        <v>0</v>
      </c>
      <c r="I215" s="38">
        <f t="shared" si="268"/>
        <v>9976.5</v>
      </c>
      <c r="J215" s="38">
        <f t="shared" si="275"/>
        <v>0</v>
      </c>
      <c r="K215" s="38">
        <f t="shared" si="276"/>
        <v>0</v>
      </c>
      <c r="L215" s="37">
        <v>9976.5</v>
      </c>
      <c r="M215" s="37">
        <v>0</v>
      </c>
      <c r="N215" s="37">
        <v>0</v>
      </c>
      <c r="O215" s="38">
        <f t="shared" si="277"/>
        <v>0</v>
      </c>
      <c r="P215" s="38">
        <f t="shared" si="278"/>
        <v>0</v>
      </c>
      <c r="Q215" s="38">
        <f t="shared" si="279"/>
        <v>0</v>
      </c>
      <c r="R215" s="125">
        <v>9794.61</v>
      </c>
      <c r="S215" s="125">
        <v>0</v>
      </c>
      <c r="T215" s="125">
        <v>0</v>
      </c>
      <c r="U215" s="38">
        <f t="shared" si="269"/>
        <v>-181.88999999999942</v>
      </c>
      <c r="V215" s="38">
        <f t="shared" si="270"/>
        <v>0</v>
      </c>
      <c r="W215" s="38">
        <f t="shared" si="271"/>
        <v>0</v>
      </c>
      <c r="X215" s="38">
        <f t="shared" si="326"/>
        <v>9794.61</v>
      </c>
      <c r="Y215" s="38">
        <f t="shared" si="327"/>
        <v>0</v>
      </c>
      <c r="Z215" s="38">
        <f t="shared" si="328"/>
        <v>0</v>
      </c>
    </row>
    <row r="216" spans="1:26" s="12" customFormat="1" ht="35.25" customHeight="1" x14ac:dyDescent="0.25">
      <c r="A216" s="24"/>
      <c r="B216" s="74" t="s">
        <v>365</v>
      </c>
      <c r="C216" s="38"/>
      <c r="D216" s="38"/>
      <c r="E216" s="38"/>
      <c r="F216" s="37">
        <v>2558.52</v>
      </c>
      <c r="G216" s="37">
        <v>0</v>
      </c>
      <c r="H216" s="37">
        <v>0</v>
      </c>
      <c r="I216" s="38">
        <f t="shared" si="268"/>
        <v>2558.52</v>
      </c>
      <c r="J216" s="38">
        <f t="shared" si="275"/>
        <v>0</v>
      </c>
      <c r="K216" s="38">
        <f t="shared" si="276"/>
        <v>0</v>
      </c>
      <c r="L216" s="37">
        <v>4288.55</v>
      </c>
      <c r="M216" s="37">
        <v>0</v>
      </c>
      <c r="N216" s="37">
        <v>0</v>
      </c>
      <c r="O216" s="38">
        <f t="shared" si="277"/>
        <v>1730.0300000000002</v>
      </c>
      <c r="P216" s="38">
        <f t="shared" si="278"/>
        <v>0</v>
      </c>
      <c r="Q216" s="38">
        <f t="shared" si="279"/>
        <v>0</v>
      </c>
      <c r="R216" s="125">
        <v>4033.72</v>
      </c>
      <c r="S216" s="125">
        <v>0</v>
      </c>
      <c r="T216" s="125">
        <v>0</v>
      </c>
      <c r="U216" s="38">
        <f t="shared" si="269"/>
        <v>-254.83000000000038</v>
      </c>
      <c r="V216" s="38">
        <f t="shared" si="270"/>
        <v>0</v>
      </c>
      <c r="W216" s="38">
        <f t="shared" si="271"/>
        <v>0</v>
      </c>
      <c r="X216" s="38">
        <f t="shared" si="326"/>
        <v>4033.72</v>
      </c>
      <c r="Y216" s="38">
        <f t="shared" si="327"/>
        <v>0</v>
      </c>
      <c r="Z216" s="38">
        <f t="shared" si="328"/>
        <v>0</v>
      </c>
    </row>
    <row r="217" spans="1:26" s="12" customFormat="1" ht="47.25" customHeight="1" x14ac:dyDescent="0.25">
      <c r="A217" s="24"/>
      <c r="B217" s="74" t="s">
        <v>383</v>
      </c>
      <c r="C217" s="38"/>
      <c r="D217" s="38"/>
      <c r="E217" s="38"/>
      <c r="F217" s="37"/>
      <c r="G217" s="37"/>
      <c r="H217" s="37"/>
      <c r="I217" s="38">
        <f t="shared" si="268"/>
        <v>0</v>
      </c>
      <c r="J217" s="38">
        <f t="shared" si="275"/>
        <v>0</v>
      </c>
      <c r="K217" s="38">
        <f t="shared" si="276"/>
        <v>0</v>
      </c>
      <c r="L217" s="37">
        <v>13500</v>
      </c>
      <c r="M217" s="37"/>
      <c r="N217" s="37"/>
      <c r="O217" s="38">
        <f t="shared" si="277"/>
        <v>13500</v>
      </c>
      <c r="P217" s="38">
        <f t="shared" si="278"/>
        <v>0</v>
      </c>
      <c r="Q217" s="38">
        <f t="shared" si="279"/>
        <v>0</v>
      </c>
      <c r="R217" s="125">
        <v>13500</v>
      </c>
      <c r="S217" s="125">
        <v>0</v>
      </c>
      <c r="T217" s="125">
        <v>0</v>
      </c>
      <c r="U217" s="38">
        <f t="shared" si="269"/>
        <v>0</v>
      </c>
      <c r="V217" s="38">
        <f t="shared" si="270"/>
        <v>0</v>
      </c>
      <c r="W217" s="38">
        <f t="shared" si="271"/>
        <v>0</v>
      </c>
      <c r="X217" s="38">
        <f t="shared" si="326"/>
        <v>13500</v>
      </c>
      <c r="Y217" s="38">
        <f t="shared" si="327"/>
        <v>0</v>
      </c>
      <c r="Z217" s="38">
        <f t="shared" si="328"/>
        <v>0</v>
      </c>
    </row>
    <row r="218" spans="1:26" s="12" customFormat="1" ht="46.5" customHeight="1" x14ac:dyDescent="0.25">
      <c r="A218" s="24"/>
      <c r="B218" s="74" t="s">
        <v>390</v>
      </c>
      <c r="C218" s="38"/>
      <c r="D218" s="38"/>
      <c r="E218" s="38"/>
      <c r="F218" s="38"/>
      <c r="G218" s="38"/>
      <c r="H218" s="38"/>
      <c r="I218" s="38">
        <f t="shared" si="268"/>
        <v>0</v>
      </c>
      <c r="J218" s="38">
        <f t="shared" si="275"/>
        <v>0</v>
      </c>
      <c r="K218" s="38">
        <f t="shared" si="276"/>
        <v>0</v>
      </c>
      <c r="L218" s="38">
        <v>0</v>
      </c>
      <c r="M218" s="38">
        <v>0</v>
      </c>
      <c r="N218" s="38">
        <v>0</v>
      </c>
      <c r="O218" s="38">
        <f t="shared" si="277"/>
        <v>0</v>
      </c>
      <c r="P218" s="38">
        <f t="shared" si="278"/>
        <v>0</v>
      </c>
      <c r="Q218" s="38">
        <f t="shared" si="279"/>
        <v>0</v>
      </c>
      <c r="R218" s="125">
        <v>1580.67</v>
      </c>
      <c r="S218" s="125">
        <v>0</v>
      </c>
      <c r="T218" s="125">
        <v>0</v>
      </c>
      <c r="U218" s="38">
        <f t="shared" si="269"/>
        <v>1580.67</v>
      </c>
      <c r="V218" s="38">
        <f t="shared" si="270"/>
        <v>0</v>
      </c>
      <c r="W218" s="38">
        <f t="shared" si="271"/>
        <v>0</v>
      </c>
      <c r="X218" s="38">
        <f t="shared" si="326"/>
        <v>1580.67</v>
      </c>
      <c r="Y218" s="38">
        <f t="shared" si="327"/>
        <v>0</v>
      </c>
      <c r="Z218" s="38">
        <f t="shared" si="328"/>
        <v>0</v>
      </c>
    </row>
    <row r="219" spans="1:26" s="12" customFormat="1" ht="51" customHeight="1" x14ac:dyDescent="0.25">
      <c r="A219" s="24"/>
      <c r="B219" s="74" t="s">
        <v>391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>
        <v>0</v>
      </c>
      <c r="M219" s="38">
        <v>0</v>
      </c>
      <c r="N219" s="38">
        <v>0</v>
      </c>
      <c r="O219" s="38"/>
      <c r="P219" s="38"/>
      <c r="Q219" s="38"/>
      <c r="R219" s="125">
        <v>0</v>
      </c>
      <c r="S219" s="125">
        <v>9912.1790000000001</v>
      </c>
      <c r="T219" s="125">
        <v>0</v>
      </c>
      <c r="U219" s="38">
        <f t="shared" si="269"/>
        <v>0</v>
      </c>
      <c r="V219" s="38">
        <f t="shared" si="270"/>
        <v>9912.1790000000001</v>
      </c>
      <c r="W219" s="38">
        <f t="shared" si="271"/>
        <v>0</v>
      </c>
      <c r="X219" s="38">
        <f t="shared" si="326"/>
        <v>0</v>
      </c>
      <c r="Y219" s="38">
        <f t="shared" si="327"/>
        <v>9912.1790000000001</v>
      </c>
      <c r="Z219" s="38">
        <f t="shared" si="328"/>
        <v>0</v>
      </c>
    </row>
    <row r="220" spans="1:26" s="6" customFormat="1" ht="35.25" customHeight="1" x14ac:dyDescent="0.25">
      <c r="A220" s="4" t="s">
        <v>35</v>
      </c>
      <c r="B220" s="7" t="s">
        <v>34</v>
      </c>
      <c r="C220" s="35">
        <f>C221+C224+C237+C240+C241+C243+C244+C245+C246</f>
        <v>2103436.42</v>
      </c>
      <c r="D220" s="35">
        <f t="shared" ref="D220:H220" si="329">D221+D224+D237+D240+D241+D243+D244+D245+D246</f>
        <v>2107110.42</v>
      </c>
      <c r="E220" s="35">
        <f t="shared" si="329"/>
        <v>2096560.02</v>
      </c>
      <c r="F220" s="35">
        <f t="shared" si="329"/>
        <v>2103436.42</v>
      </c>
      <c r="G220" s="35">
        <f t="shared" si="329"/>
        <v>2107110.42</v>
      </c>
      <c r="H220" s="35">
        <f t="shared" si="329"/>
        <v>2096560.02</v>
      </c>
      <c r="I220" s="35">
        <f t="shared" si="268"/>
        <v>0</v>
      </c>
      <c r="J220" s="35">
        <f t="shared" si="275"/>
        <v>0</v>
      </c>
      <c r="K220" s="35">
        <f t="shared" si="276"/>
        <v>0</v>
      </c>
      <c r="L220" s="35">
        <f t="shared" ref="L220:N220" si="330">L221+L224+L237+L240+L241+L243+L244+L245+L246</f>
        <v>2136069.0410000002</v>
      </c>
      <c r="M220" s="35">
        <f t="shared" si="330"/>
        <v>2106065.19</v>
      </c>
      <c r="N220" s="35">
        <f t="shared" si="330"/>
        <v>2095514.79</v>
      </c>
      <c r="O220" s="35">
        <f t="shared" si="277"/>
        <v>32632.621000000276</v>
      </c>
      <c r="P220" s="35">
        <f t="shared" si="278"/>
        <v>-1045.2299999999814</v>
      </c>
      <c r="Q220" s="35">
        <f t="shared" si="279"/>
        <v>-1045.2299999999814</v>
      </c>
      <c r="R220" s="127">
        <f>R221+R224+R237+R240+R241+R242+R243+R244+R245+R246</f>
        <v>2150795.0410000002</v>
      </c>
      <c r="S220" s="127">
        <f t="shared" ref="S220:T220" si="331">S221+S224+S237+S240+S241+S242+S243+S244+S245+S246</f>
        <v>2106065.19</v>
      </c>
      <c r="T220" s="127">
        <f t="shared" si="331"/>
        <v>2095514.79</v>
      </c>
      <c r="U220" s="35">
        <f t="shared" si="269"/>
        <v>14726</v>
      </c>
      <c r="V220" s="35">
        <f t="shared" si="270"/>
        <v>0</v>
      </c>
      <c r="W220" s="35">
        <f t="shared" si="271"/>
        <v>0</v>
      </c>
      <c r="X220" s="35">
        <f t="shared" si="326"/>
        <v>47358.621000000276</v>
      </c>
      <c r="Y220" s="35">
        <f t="shared" si="327"/>
        <v>-1045.2299999999814</v>
      </c>
      <c r="Z220" s="35">
        <f t="shared" si="328"/>
        <v>-1045.2299999999814</v>
      </c>
    </row>
    <row r="221" spans="1:26" ht="51" hidden="1" customHeight="1" x14ac:dyDescent="0.25">
      <c r="A221" s="8" t="s">
        <v>33</v>
      </c>
      <c r="B221" s="20" t="s">
        <v>32</v>
      </c>
      <c r="C221" s="40">
        <f t="shared" ref="C221:E221" si="332">SUM(C222:C223)</f>
        <v>0</v>
      </c>
      <c r="D221" s="40">
        <f t="shared" si="332"/>
        <v>0</v>
      </c>
      <c r="E221" s="40">
        <f t="shared" si="332"/>
        <v>0</v>
      </c>
      <c r="F221" s="40">
        <f t="shared" ref="F221:H221" si="333">SUM(F222:F223)</f>
        <v>0</v>
      </c>
      <c r="G221" s="40">
        <f t="shared" si="333"/>
        <v>0</v>
      </c>
      <c r="H221" s="40">
        <f t="shared" si="333"/>
        <v>0</v>
      </c>
      <c r="I221" s="40">
        <f t="shared" si="268"/>
        <v>0</v>
      </c>
      <c r="J221" s="40">
        <f t="shared" si="275"/>
        <v>0</v>
      </c>
      <c r="K221" s="40">
        <f t="shared" si="276"/>
        <v>0</v>
      </c>
      <c r="L221" s="40">
        <f t="shared" ref="L221:N221" si="334">SUM(L222:L223)</f>
        <v>0</v>
      </c>
      <c r="M221" s="40">
        <f t="shared" si="334"/>
        <v>0</v>
      </c>
      <c r="N221" s="40">
        <f t="shared" si="334"/>
        <v>0</v>
      </c>
      <c r="O221" s="40">
        <f t="shared" si="277"/>
        <v>0</v>
      </c>
      <c r="P221" s="40">
        <f t="shared" si="278"/>
        <v>0</v>
      </c>
      <c r="Q221" s="40">
        <f t="shared" si="279"/>
        <v>0</v>
      </c>
      <c r="R221" s="117">
        <f t="shared" ref="R221:T221" si="335">SUM(R222:R223)</f>
        <v>0</v>
      </c>
      <c r="S221" s="117">
        <f t="shared" si="335"/>
        <v>0</v>
      </c>
      <c r="T221" s="117">
        <f t="shared" si="335"/>
        <v>0</v>
      </c>
      <c r="U221" s="40">
        <f t="shared" si="269"/>
        <v>0</v>
      </c>
      <c r="V221" s="40">
        <f t="shared" si="270"/>
        <v>0</v>
      </c>
      <c r="W221" s="40">
        <f t="shared" si="271"/>
        <v>0</v>
      </c>
      <c r="X221" s="40">
        <f t="shared" si="326"/>
        <v>0</v>
      </c>
      <c r="Y221" s="40">
        <f t="shared" si="327"/>
        <v>0</v>
      </c>
      <c r="Z221" s="40">
        <f t="shared" si="328"/>
        <v>0</v>
      </c>
    </row>
    <row r="222" spans="1:26" s="12" customFormat="1" ht="37.5" hidden="1" customHeight="1" x14ac:dyDescent="0.25">
      <c r="A222" s="10"/>
      <c r="B222" s="75" t="s">
        <v>31</v>
      </c>
      <c r="C222" s="37"/>
      <c r="D222" s="37"/>
      <c r="E222" s="37"/>
      <c r="F222" s="37"/>
      <c r="G222" s="37"/>
      <c r="H222" s="37"/>
      <c r="I222" s="37">
        <f t="shared" si="268"/>
        <v>0</v>
      </c>
      <c r="J222" s="37">
        <f t="shared" si="275"/>
        <v>0</v>
      </c>
      <c r="K222" s="37">
        <f t="shared" si="276"/>
        <v>0</v>
      </c>
      <c r="L222" s="37"/>
      <c r="M222" s="37"/>
      <c r="N222" s="37"/>
      <c r="O222" s="37">
        <f t="shared" si="277"/>
        <v>0</v>
      </c>
      <c r="P222" s="37">
        <f t="shared" si="278"/>
        <v>0</v>
      </c>
      <c r="Q222" s="37">
        <f t="shared" si="279"/>
        <v>0</v>
      </c>
      <c r="R222" s="124"/>
      <c r="S222" s="124"/>
      <c r="T222" s="124"/>
      <c r="U222" s="37">
        <f t="shared" si="269"/>
        <v>0</v>
      </c>
      <c r="V222" s="37">
        <f t="shared" si="270"/>
        <v>0</v>
      </c>
      <c r="W222" s="37">
        <f t="shared" si="271"/>
        <v>0</v>
      </c>
      <c r="X222" s="37">
        <f t="shared" si="326"/>
        <v>0</v>
      </c>
      <c r="Y222" s="37">
        <f t="shared" si="327"/>
        <v>0</v>
      </c>
      <c r="Z222" s="37">
        <f t="shared" si="328"/>
        <v>0</v>
      </c>
    </row>
    <row r="223" spans="1:26" s="12" customFormat="1" ht="37.5" hidden="1" customHeight="1" x14ac:dyDescent="0.25">
      <c r="A223" s="30"/>
      <c r="B223" s="76" t="s">
        <v>30</v>
      </c>
      <c r="C223" s="41"/>
      <c r="D223" s="41"/>
      <c r="E223" s="41"/>
      <c r="F223" s="41"/>
      <c r="G223" s="41"/>
      <c r="H223" s="41"/>
      <c r="I223" s="41">
        <f t="shared" si="268"/>
        <v>0</v>
      </c>
      <c r="J223" s="41">
        <f t="shared" si="275"/>
        <v>0</v>
      </c>
      <c r="K223" s="41">
        <f t="shared" si="276"/>
        <v>0</v>
      </c>
      <c r="L223" s="41"/>
      <c r="M223" s="41"/>
      <c r="N223" s="41"/>
      <c r="O223" s="41">
        <f t="shared" si="277"/>
        <v>0</v>
      </c>
      <c r="P223" s="41">
        <f t="shared" si="278"/>
        <v>0</v>
      </c>
      <c r="Q223" s="41">
        <f t="shared" si="279"/>
        <v>0</v>
      </c>
      <c r="R223" s="128"/>
      <c r="S223" s="128"/>
      <c r="T223" s="128"/>
      <c r="U223" s="41">
        <f t="shared" si="269"/>
        <v>0</v>
      </c>
      <c r="V223" s="41">
        <f t="shared" si="270"/>
        <v>0</v>
      </c>
      <c r="W223" s="41">
        <f t="shared" si="271"/>
        <v>0</v>
      </c>
      <c r="X223" s="41">
        <f t="shared" si="326"/>
        <v>0</v>
      </c>
      <c r="Y223" s="41">
        <f t="shared" si="327"/>
        <v>0</v>
      </c>
      <c r="Z223" s="41">
        <f t="shared" si="328"/>
        <v>0</v>
      </c>
    </row>
    <row r="224" spans="1:26" ht="35.25" customHeight="1" x14ac:dyDescent="0.25">
      <c r="A224" s="8" t="s">
        <v>29</v>
      </c>
      <c r="B224" s="32" t="s">
        <v>28</v>
      </c>
      <c r="C224" s="40">
        <f>SUM(C225:C236)</f>
        <v>48735.92</v>
      </c>
      <c r="D224" s="40">
        <f t="shared" ref="D224:E224" si="336">SUM(D225:D236)</f>
        <v>48550.92</v>
      </c>
      <c r="E224" s="40">
        <f t="shared" si="336"/>
        <v>48625.919999999998</v>
      </c>
      <c r="F224" s="40">
        <f>SUM(F225:F236)</f>
        <v>48735.92</v>
      </c>
      <c r="G224" s="40">
        <f t="shared" ref="G224:H224" si="337">SUM(G225:G236)</f>
        <v>48550.92</v>
      </c>
      <c r="H224" s="40">
        <f t="shared" si="337"/>
        <v>48625.919999999998</v>
      </c>
      <c r="I224" s="40">
        <f t="shared" si="268"/>
        <v>0</v>
      </c>
      <c r="J224" s="40">
        <f t="shared" si="275"/>
        <v>0</v>
      </c>
      <c r="K224" s="40">
        <f t="shared" si="276"/>
        <v>0</v>
      </c>
      <c r="L224" s="40">
        <f>SUM(L225:L236)</f>
        <v>49065.69</v>
      </c>
      <c r="M224" s="40">
        <f t="shared" ref="M224:N224" si="338">SUM(M225:M236)</f>
        <v>47505.69</v>
      </c>
      <c r="N224" s="40">
        <f t="shared" si="338"/>
        <v>47580.69</v>
      </c>
      <c r="O224" s="40">
        <f t="shared" si="277"/>
        <v>329.77000000000407</v>
      </c>
      <c r="P224" s="40">
        <f t="shared" si="278"/>
        <v>-1045.2299999999959</v>
      </c>
      <c r="Q224" s="40">
        <f t="shared" si="279"/>
        <v>-1045.2299999999959</v>
      </c>
      <c r="R224" s="117">
        <f t="shared" ref="R224" si="339">SUM(R225:R236)</f>
        <v>49065.69</v>
      </c>
      <c r="S224" s="117">
        <f t="shared" ref="S224" si="340">SUM(S225:S236)</f>
        <v>47505.69</v>
      </c>
      <c r="T224" s="117">
        <v>47580.69</v>
      </c>
      <c r="U224" s="40">
        <f t="shared" si="269"/>
        <v>0</v>
      </c>
      <c r="V224" s="40">
        <f t="shared" si="270"/>
        <v>0</v>
      </c>
      <c r="W224" s="40">
        <f t="shared" si="271"/>
        <v>0</v>
      </c>
      <c r="X224" s="40">
        <f t="shared" si="326"/>
        <v>329.77000000000407</v>
      </c>
      <c r="Y224" s="40">
        <f t="shared" si="327"/>
        <v>-1045.2299999999959</v>
      </c>
      <c r="Z224" s="40">
        <f t="shared" si="328"/>
        <v>-1045.2299999999959</v>
      </c>
    </row>
    <row r="225" spans="1:26" s="12" customFormat="1" ht="49.5" customHeight="1" x14ac:dyDescent="0.25">
      <c r="A225" s="10"/>
      <c r="B225" s="77" t="s">
        <v>285</v>
      </c>
      <c r="C225" s="42">
        <v>5619</v>
      </c>
      <c r="D225" s="42">
        <v>5619</v>
      </c>
      <c r="E225" s="42">
        <v>5619</v>
      </c>
      <c r="F225" s="42">
        <v>5619</v>
      </c>
      <c r="G225" s="42">
        <v>5619</v>
      </c>
      <c r="H225" s="42">
        <v>5619</v>
      </c>
      <c r="I225" s="42">
        <f t="shared" si="268"/>
        <v>0</v>
      </c>
      <c r="J225" s="42">
        <f t="shared" si="275"/>
        <v>0</v>
      </c>
      <c r="K225" s="42">
        <f t="shared" si="276"/>
        <v>0</v>
      </c>
      <c r="L225" s="42">
        <v>4962</v>
      </c>
      <c r="M225" s="42">
        <v>4552</v>
      </c>
      <c r="N225" s="42">
        <v>4552</v>
      </c>
      <c r="O225" s="42">
        <f t="shared" si="277"/>
        <v>-657</v>
      </c>
      <c r="P225" s="42">
        <f t="shared" si="278"/>
        <v>-1067</v>
      </c>
      <c r="Q225" s="42">
        <f t="shared" si="279"/>
        <v>-1067</v>
      </c>
      <c r="R225" s="69">
        <v>4962</v>
      </c>
      <c r="S225" s="69">
        <v>4552</v>
      </c>
      <c r="T225" s="69">
        <v>4552</v>
      </c>
      <c r="U225" s="42">
        <f t="shared" si="269"/>
        <v>0</v>
      </c>
      <c r="V225" s="42">
        <f t="shared" si="270"/>
        <v>0</v>
      </c>
      <c r="W225" s="42">
        <f t="shared" si="271"/>
        <v>0</v>
      </c>
      <c r="X225" s="42">
        <f t="shared" si="326"/>
        <v>-657</v>
      </c>
      <c r="Y225" s="42">
        <f t="shared" si="327"/>
        <v>-1067</v>
      </c>
      <c r="Z225" s="42">
        <f t="shared" si="328"/>
        <v>-1067</v>
      </c>
    </row>
    <row r="226" spans="1:26" s="12" customFormat="1" ht="63.75" customHeight="1" x14ac:dyDescent="0.25">
      <c r="A226" s="10"/>
      <c r="B226" s="77" t="s">
        <v>248</v>
      </c>
      <c r="C226" s="42">
        <v>6964</v>
      </c>
      <c r="D226" s="42">
        <v>7047</v>
      </c>
      <c r="E226" s="42">
        <v>7110</v>
      </c>
      <c r="F226" s="42">
        <v>6964</v>
      </c>
      <c r="G226" s="42">
        <v>7047</v>
      </c>
      <c r="H226" s="42">
        <v>7110</v>
      </c>
      <c r="I226" s="42">
        <f t="shared" si="268"/>
        <v>0</v>
      </c>
      <c r="J226" s="42">
        <f t="shared" si="275"/>
        <v>0</v>
      </c>
      <c r="K226" s="42">
        <f t="shared" si="276"/>
        <v>0</v>
      </c>
      <c r="L226" s="42">
        <v>6964</v>
      </c>
      <c r="M226" s="42">
        <v>7047</v>
      </c>
      <c r="N226" s="42">
        <v>7110</v>
      </c>
      <c r="O226" s="42">
        <f t="shared" si="277"/>
        <v>0</v>
      </c>
      <c r="P226" s="42">
        <f t="shared" si="278"/>
        <v>0</v>
      </c>
      <c r="Q226" s="42">
        <f t="shared" si="279"/>
        <v>0</v>
      </c>
      <c r="R226" s="69">
        <v>6964</v>
      </c>
      <c r="S226" s="69">
        <v>7047</v>
      </c>
      <c r="T226" s="69">
        <v>7110</v>
      </c>
      <c r="U226" s="42">
        <f t="shared" si="269"/>
        <v>0</v>
      </c>
      <c r="V226" s="42">
        <f t="shared" si="270"/>
        <v>0</v>
      </c>
      <c r="W226" s="42">
        <f t="shared" si="271"/>
        <v>0</v>
      </c>
      <c r="X226" s="42">
        <f t="shared" si="326"/>
        <v>0</v>
      </c>
      <c r="Y226" s="42">
        <f t="shared" si="327"/>
        <v>0</v>
      </c>
      <c r="Z226" s="42">
        <f t="shared" si="328"/>
        <v>0</v>
      </c>
    </row>
    <row r="227" spans="1:26" s="12" customFormat="1" ht="63.75" customHeight="1" x14ac:dyDescent="0.25">
      <c r="A227" s="31"/>
      <c r="B227" s="77" t="s">
        <v>354</v>
      </c>
      <c r="C227" s="43">
        <v>5989</v>
      </c>
      <c r="D227" s="43">
        <v>6008</v>
      </c>
      <c r="E227" s="43">
        <v>6020</v>
      </c>
      <c r="F227" s="43">
        <v>5989</v>
      </c>
      <c r="G227" s="43">
        <v>6008</v>
      </c>
      <c r="H227" s="43">
        <v>6020</v>
      </c>
      <c r="I227" s="43">
        <f t="shared" si="268"/>
        <v>0</v>
      </c>
      <c r="J227" s="43">
        <f t="shared" si="275"/>
        <v>0</v>
      </c>
      <c r="K227" s="43">
        <f t="shared" si="276"/>
        <v>0</v>
      </c>
      <c r="L227" s="43">
        <v>5989</v>
      </c>
      <c r="M227" s="43">
        <v>6008</v>
      </c>
      <c r="N227" s="43">
        <v>6020</v>
      </c>
      <c r="O227" s="43">
        <f t="shared" si="277"/>
        <v>0</v>
      </c>
      <c r="P227" s="43">
        <f t="shared" si="278"/>
        <v>0</v>
      </c>
      <c r="Q227" s="43">
        <f t="shared" si="279"/>
        <v>0</v>
      </c>
      <c r="R227" s="129">
        <v>5989</v>
      </c>
      <c r="S227" s="129">
        <v>6008</v>
      </c>
      <c r="T227" s="129">
        <v>6020</v>
      </c>
      <c r="U227" s="43">
        <f t="shared" si="269"/>
        <v>0</v>
      </c>
      <c r="V227" s="43">
        <f t="shared" si="270"/>
        <v>0</v>
      </c>
      <c r="W227" s="43">
        <f t="shared" si="271"/>
        <v>0</v>
      </c>
      <c r="X227" s="43">
        <f t="shared" si="326"/>
        <v>0</v>
      </c>
      <c r="Y227" s="43">
        <f t="shared" si="327"/>
        <v>0</v>
      </c>
      <c r="Z227" s="43">
        <f t="shared" si="328"/>
        <v>0</v>
      </c>
    </row>
    <row r="228" spans="1:26" s="12" customFormat="1" ht="49.5" customHeight="1" x14ac:dyDescent="0.25">
      <c r="A228" s="10"/>
      <c r="B228" s="74" t="s">
        <v>338</v>
      </c>
      <c r="C228" s="43">
        <v>111</v>
      </c>
      <c r="D228" s="43">
        <v>111</v>
      </c>
      <c r="E228" s="43">
        <v>111</v>
      </c>
      <c r="F228" s="43">
        <v>111</v>
      </c>
      <c r="G228" s="43">
        <v>111</v>
      </c>
      <c r="H228" s="43">
        <v>111</v>
      </c>
      <c r="I228" s="42">
        <f t="shared" si="268"/>
        <v>0</v>
      </c>
      <c r="J228" s="42">
        <f t="shared" si="275"/>
        <v>0</v>
      </c>
      <c r="K228" s="42">
        <f t="shared" si="276"/>
        <v>0</v>
      </c>
      <c r="L228" s="43">
        <v>111</v>
      </c>
      <c r="M228" s="43">
        <v>111</v>
      </c>
      <c r="N228" s="43">
        <v>111</v>
      </c>
      <c r="O228" s="42">
        <f t="shared" si="277"/>
        <v>0</v>
      </c>
      <c r="P228" s="42">
        <f t="shared" si="278"/>
        <v>0</v>
      </c>
      <c r="Q228" s="42">
        <f t="shared" si="279"/>
        <v>0</v>
      </c>
      <c r="R228" s="69">
        <v>111</v>
      </c>
      <c r="S228" s="69">
        <v>111</v>
      </c>
      <c r="T228" s="69">
        <v>111</v>
      </c>
      <c r="U228" s="42">
        <f t="shared" si="269"/>
        <v>0</v>
      </c>
      <c r="V228" s="42">
        <f t="shared" si="270"/>
        <v>0</v>
      </c>
      <c r="W228" s="42">
        <f t="shared" si="271"/>
        <v>0</v>
      </c>
      <c r="X228" s="42">
        <f t="shared" si="326"/>
        <v>0</v>
      </c>
      <c r="Y228" s="42">
        <f t="shared" si="327"/>
        <v>0</v>
      </c>
      <c r="Z228" s="42">
        <f t="shared" si="328"/>
        <v>0</v>
      </c>
    </row>
    <row r="229" spans="1:26" s="12" customFormat="1" ht="33.75" customHeight="1" x14ac:dyDescent="0.25">
      <c r="A229" s="10"/>
      <c r="B229" s="75" t="s">
        <v>27</v>
      </c>
      <c r="C229" s="42">
        <v>21396</v>
      </c>
      <c r="D229" s="42">
        <v>21396</v>
      </c>
      <c r="E229" s="42">
        <v>21396</v>
      </c>
      <c r="F229" s="42">
        <v>21396</v>
      </c>
      <c r="G229" s="42">
        <v>21396</v>
      </c>
      <c r="H229" s="42">
        <v>21396</v>
      </c>
      <c r="I229" s="42">
        <f t="shared" si="268"/>
        <v>0</v>
      </c>
      <c r="J229" s="42">
        <f t="shared" si="275"/>
        <v>0</v>
      </c>
      <c r="K229" s="42">
        <f t="shared" si="276"/>
        <v>0</v>
      </c>
      <c r="L229" s="42">
        <v>21396</v>
      </c>
      <c r="M229" s="42">
        <v>21396</v>
      </c>
      <c r="N229" s="42">
        <v>21396</v>
      </c>
      <c r="O229" s="42">
        <f t="shared" si="277"/>
        <v>0</v>
      </c>
      <c r="P229" s="42">
        <f t="shared" si="278"/>
        <v>0</v>
      </c>
      <c r="Q229" s="42">
        <f t="shared" si="279"/>
        <v>0</v>
      </c>
      <c r="R229" s="69">
        <v>21396</v>
      </c>
      <c r="S229" s="69">
        <v>21396</v>
      </c>
      <c r="T229" s="69">
        <v>21396</v>
      </c>
      <c r="U229" s="42">
        <f t="shared" si="269"/>
        <v>0</v>
      </c>
      <c r="V229" s="42">
        <f t="shared" si="270"/>
        <v>0</v>
      </c>
      <c r="W229" s="42">
        <f t="shared" si="271"/>
        <v>0</v>
      </c>
      <c r="X229" s="42">
        <f t="shared" si="326"/>
        <v>0</v>
      </c>
      <c r="Y229" s="42">
        <f t="shared" si="327"/>
        <v>0</v>
      </c>
      <c r="Z229" s="42">
        <f t="shared" si="328"/>
        <v>0</v>
      </c>
    </row>
    <row r="230" spans="1:26" s="12" customFormat="1" ht="48" customHeight="1" x14ac:dyDescent="0.25">
      <c r="A230" s="10"/>
      <c r="B230" s="75" t="s">
        <v>26</v>
      </c>
      <c r="C230" s="42">
        <v>711</v>
      </c>
      <c r="D230" s="42">
        <v>711</v>
      </c>
      <c r="E230" s="42">
        <v>711</v>
      </c>
      <c r="F230" s="42">
        <v>711</v>
      </c>
      <c r="G230" s="42">
        <v>711</v>
      </c>
      <c r="H230" s="42">
        <v>711</v>
      </c>
      <c r="I230" s="42">
        <f t="shared" ref="I230:I269" si="341">F230-C230</f>
        <v>0</v>
      </c>
      <c r="J230" s="42">
        <f t="shared" si="275"/>
        <v>0</v>
      </c>
      <c r="K230" s="42">
        <f t="shared" si="276"/>
        <v>0</v>
      </c>
      <c r="L230" s="42">
        <v>1181</v>
      </c>
      <c r="M230" s="42">
        <v>711</v>
      </c>
      <c r="N230" s="42">
        <v>711</v>
      </c>
      <c r="O230" s="42">
        <f t="shared" si="277"/>
        <v>470</v>
      </c>
      <c r="P230" s="42">
        <f t="shared" si="278"/>
        <v>0</v>
      </c>
      <c r="Q230" s="42">
        <f t="shared" si="279"/>
        <v>0</v>
      </c>
      <c r="R230" s="69">
        <v>1181</v>
      </c>
      <c r="S230" s="69">
        <v>711</v>
      </c>
      <c r="T230" s="69">
        <v>711</v>
      </c>
      <c r="U230" s="42">
        <f t="shared" si="269"/>
        <v>0</v>
      </c>
      <c r="V230" s="42">
        <f t="shared" si="270"/>
        <v>0</v>
      </c>
      <c r="W230" s="42">
        <f t="shared" si="271"/>
        <v>0</v>
      </c>
      <c r="X230" s="42">
        <f t="shared" si="326"/>
        <v>470</v>
      </c>
      <c r="Y230" s="42">
        <f t="shared" si="327"/>
        <v>0</v>
      </c>
      <c r="Z230" s="42">
        <f t="shared" si="328"/>
        <v>0</v>
      </c>
    </row>
    <row r="231" spans="1:26" s="12" customFormat="1" ht="186" customHeight="1" x14ac:dyDescent="0.25">
      <c r="A231" s="10"/>
      <c r="B231" s="75" t="s">
        <v>25</v>
      </c>
      <c r="C231" s="42">
        <v>996</v>
      </c>
      <c r="D231" s="42">
        <v>996</v>
      </c>
      <c r="E231" s="42">
        <v>996</v>
      </c>
      <c r="F231" s="42">
        <v>996</v>
      </c>
      <c r="G231" s="42">
        <v>996</v>
      </c>
      <c r="H231" s="42">
        <v>996</v>
      </c>
      <c r="I231" s="42">
        <f t="shared" si="341"/>
        <v>0</v>
      </c>
      <c r="J231" s="42">
        <f t="shared" si="275"/>
        <v>0</v>
      </c>
      <c r="K231" s="42">
        <f t="shared" si="276"/>
        <v>0</v>
      </c>
      <c r="L231" s="42">
        <v>996</v>
      </c>
      <c r="M231" s="42">
        <v>996</v>
      </c>
      <c r="N231" s="42">
        <v>996</v>
      </c>
      <c r="O231" s="42">
        <f t="shared" si="277"/>
        <v>0</v>
      </c>
      <c r="P231" s="42">
        <f t="shared" si="278"/>
        <v>0</v>
      </c>
      <c r="Q231" s="42">
        <f t="shared" si="279"/>
        <v>0</v>
      </c>
      <c r="R231" s="69">
        <v>996</v>
      </c>
      <c r="S231" s="69">
        <v>996</v>
      </c>
      <c r="T231" s="69">
        <v>996</v>
      </c>
      <c r="U231" s="42">
        <f t="shared" ref="U231:U270" si="342">R231-L231</f>
        <v>0</v>
      </c>
      <c r="V231" s="42">
        <f t="shared" ref="V231:V270" si="343">S231-M231</f>
        <v>0</v>
      </c>
      <c r="W231" s="42">
        <f t="shared" ref="W231:W270" si="344">T231-N231</f>
        <v>0</v>
      </c>
      <c r="X231" s="42">
        <f t="shared" si="326"/>
        <v>0</v>
      </c>
      <c r="Y231" s="42">
        <f t="shared" si="327"/>
        <v>0</v>
      </c>
      <c r="Z231" s="42">
        <f t="shared" si="328"/>
        <v>0</v>
      </c>
    </row>
    <row r="232" spans="1:26" s="12" customFormat="1" ht="64.5" customHeight="1" x14ac:dyDescent="0.25">
      <c r="A232" s="10"/>
      <c r="B232" s="75" t="s">
        <v>340</v>
      </c>
      <c r="C232" s="42">
        <v>423</v>
      </c>
      <c r="D232" s="42">
        <v>136</v>
      </c>
      <c r="E232" s="42">
        <v>136</v>
      </c>
      <c r="F232" s="42">
        <v>423</v>
      </c>
      <c r="G232" s="42">
        <v>136</v>
      </c>
      <c r="H232" s="42">
        <v>136</v>
      </c>
      <c r="I232" s="42">
        <f t="shared" si="341"/>
        <v>0</v>
      </c>
      <c r="J232" s="42">
        <f t="shared" si="275"/>
        <v>0</v>
      </c>
      <c r="K232" s="42">
        <f t="shared" si="276"/>
        <v>0</v>
      </c>
      <c r="L232" s="42">
        <v>819</v>
      </c>
      <c r="M232" s="42">
        <v>155</v>
      </c>
      <c r="N232" s="42">
        <v>155</v>
      </c>
      <c r="O232" s="42">
        <f t="shared" si="277"/>
        <v>396</v>
      </c>
      <c r="P232" s="42">
        <f t="shared" si="278"/>
        <v>19</v>
      </c>
      <c r="Q232" s="42">
        <f t="shared" si="279"/>
        <v>19</v>
      </c>
      <c r="R232" s="69">
        <v>819</v>
      </c>
      <c r="S232" s="69">
        <v>155</v>
      </c>
      <c r="T232" s="69">
        <v>155</v>
      </c>
      <c r="U232" s="42">
        <f t="shared" si="342"/>
        <v>0</v>
      </c>
      <c r="V232" s="42">
        <f t="shared" si="343"/>
        <v>0</v>
      </c>
      <c r="W232" s="42">
        <f t="shared" si="344"/>
        <v>0</v>
      </c>
      <c r="X232" s="42">
        <f t="shared" si="326"/>
        <v>396</v>
      </c>
      <c r="Y232" s="42">
        <f t="shared" si="327"/>
        <v>19</v>
      </c>
      <c r="Z232" s="42">
        <f t="shared" si="328"/>
        <v>19</v>
      </c>
    </row>
    <row r="233" spans="1:26" s="12" customFormat="1" ht="48.75" customHeight="1" x14ac:dyDescent="0.25">
      <c r="A233" s="10"/>
      <c r="B233" s="74" t="s">
        <v>341</v>
      </c>
      <c r="C233" s="42">
        <v>2987</v>
      </c>
      <c r="D233" s="42">
        <v>2987</v>
      </c>
      <c r="E233" s="42">
        <v>2987</v>
      </c>
      <c r="F233" s="42">
        <v>2987</v>
      </c>
      <c r="G233" s="42">
        <v>2987</v>
      </c>
      <c r="H233" s="42">
        <v>2987</v>
      </c>
      <c r="I233" s="42">
        <f t="shared" si="341"/>
        <v>0</v>
      </c>
      <c r="J233" s="42">
        <f t="shared" ref="J233:J270" si="345">G233-D233</f>
        <v>0</v>
      </c>
      <c r="K233" s="42">
        <f t="shared" ref="K233:K269" si="346">H233-E233</f>
        <v>0</v>
      </c>
      <c r="L233" s="42">
        <v>2987</v>
      </c>
      <c r="M233" s="42">
        <v>2987</v>
      </c>
      <c r="N233" s="42">
        <v>2987</v>
      </c>
      <c r="O233" s="42">
        <f t="shared" ref="O233:O270" si="347">L233-F233</f>
        <v>0</v>
      </c>
      <c r="P233" s="42">
        <f t="shared" ref="P233:P270" si="348">M233-G233</f>
        <v>0</v>
      </c>
      <c r="Q233" s="42">
        <f t="shared" ref="Q233:Q270" si="349">N233-H233</f>
        <v>0</v>
      </c>
      <c r="R233" s="69">
        <v>2987</v>
      </c>
      <c r="S233" s="69">
        <v>2987</v>
      </c>
      <c r="T233" s="69">
        <v>2987</v>
      </c>
      <c r="U233" s="42">
        <f t="shared" si="342"/>
        <v>0</v>
      </c>
      <c r="V233" s="42">
        <f t="shared" si="343"/>
        <v>0</v>
      </c>
      <c r="W233" s="42">
        <f t="shared" si="344"/>
        <v>0</v>
      </c>
      <c r="X233" s="42">
        <f t="shared" si="326"/>
        <v>0</v>
      </c>
      <c r="Y233" s="42">
        <f t="shared" si="327"/>
        <v>0</v>
      </c>
      <c r="Z233" s="42">
        <f t="shared" si="328"/>
        <v>0</v>
      </c>
    </row>
    <row r="234" spans="1:26" s="12" customFormat="1" ht="77.25" customHeight="1" x14ac:dyDescent="0.25">
      <c r="A234" s="10"/>
      <c r="B234" s="75" t="s">
        <v>249</v>
      </c>
      <c r="C234" s="42">
        <v>2318</v>
      </c>
      <c r="D234" s="42">
        <v>2318</v>
      </c>
      <c r="E234" s="42">
        <v>2318</v>
      </c>
      <c r="F234" s="42">
        <v>2318</v>
      </c>
      <c r="G234" s="42">
        <v>2318</v>
      </c>
      <c r="H234" s="42">
        <v>2318</v>
      </c>
      <c r="I234" s="42">
        <f t="shared" si="341"/>
        <v>0</v>
      </c>
      <c r="J234" s="42">
        <f t="shared" si="345"/>
        <v>0</v>
      </c>
      <c r="K234" s="42">
        <f t="shared" si="346"/>
        <v>0</v>
      </c>
      <c r="L234" s="42">
        <v>2318</v>
      </c>
      <c r="M234" s="42">
        <v>2318</v>
      </c>
      <c r="N234" s="42">
        <v>2318</v>
      </c>
      <c r="O234" s="42">
        <f t="shared" si="347"/>
        <v>0</v>
      </c>
      <c r="P234" s="42">
        <f t="shared" si="348"/>
        <v>0</v>
      </c>
      <c r="Q234" s="42">
        <f t="shared" si="349"/>
        <v>0</v>
      </c>
      <c r="R234" s="69">
        <v>2318</v>
      </c>
      <c r="S234" s="69">
        <v>2318</v>
      </c>
      <c r="T234" s="69">
        <v>2318</v>
      </c>
      <c r="U234" s="42">
        <f t="shared" si="342"/>
        <v>0</v>
      </c>
      <c r="V234" s="42">
        <f t="shared" si="343"/>
        <v>0</v>
      </c>
      <c r="W234" s="42">
        <f t="shared" si="344"/>
        <v>0</v>
      </c>
      <c r="X234" s="42">
        <f t="shared" si="326"/>
        <v>0</v>
      </c>
      <c r="Y234" s="42">
        <f t="shared" si="327"/>
        <v>0</v>
      </c>
      <c r="Z234" s="42">
        <f t="shared" si="328"/>
        <v>0</v>
      </c>
    </row>
    <row r="235" spans="1:26" s="12" customFormat="1" ht="92.25" customHeight="1" x14ac:dyDescent="0.25">
      <c r="A235" s="10"/>
      <c r="B235" s="74" t="s">
        <v>339</v>
      </c>
      <c r="C235" s="42">
        <v>668.92</v>
      </c>
      <c r="D235" s="42">
        <v>668.92</v>
      </c>
      <c r="E235" s="42">
        <v>668.92</v>
      </c>
      <c r="F235" s="42">
        <v>668.92</v>
      </c>
      <c r="G235" s="42">
        <v>668.92</v>
      </c>
      <c r="H235" s="42">
        <v>668.92</v>
      </c>
      <c r="I235" s="42">
        <f t="shared" si="341"/>
        <v>0</v>
      </c>
      <c r="J235" s="42">
        <f t="shared" si="345"/>
        <v>0</v>
      </c>
      <c r="K235" s="42">
        <f t="shared" si="346"/>
        <v>0</v>
      </c>
      <c r="L235" s="42">
        <v>671.69</v>
      </c>
      <c r="M235" s="42">
        <v>671.68999999999994</v>
      </c>
      <c r="N235" s="42">
        <v>671.68999999999994</v>
      </c>
      <c r="O235" s="42">
        <f t="shared" si="347"/>
        <v>2.7700000000000955</v>
      </c>
      <c r="P235" s="42">
        <f t="shared" si="348"/>
        <v>2.7699999999999818</v>
      </c>
      <c r="Q235" s="42">
        <f t="shared" si="349"/>
        <v>2.7699999999999818</v>
      </c>
      <c r="R235" s="69">
        <v>671.69</v>
      </c>
      <c r="S235" s="69">
        <v>671.69</v>
      </c>
      <c r="T235" s="69">
        <v>671.69</v>
      </c>
      <c r="U235" s="42">
        <f t="shared" si="342"/>
        <v>0</v>
      </c>
      <c r="V235" s="42">
        <f t="shared" si="343"/>
        <v>0</v>
      </c>
      <c r="W235" s="42">
        <f t="shared" si="344"/>
        <v>0</v>
      </c>
      <c r="X235" s="42">
        <f t="shared" si="326"/>
        <v>2.7700000000000955</v>
      </c>
      <c r="Y235" s="42">
        <f t="shared" si="327"/>
        <v>2.7700000000000955</v>
      </c>
      <c r="Z235" s="42">
        <f t="shared" si="328"/>
        <v>2.7700000000000955</v>
      </c>
    </row>
    <row r="236" spans="1:26" s="12" customFormat="1" ht="66" customHeight="1" x14ac:dyDescent="0.25">
      <c r="A236" s="10"/>
      <c r="B236" s="73" t="s">
        <v>305</v>
      </c>
      <c r="C236" s="42">
        <v>553</v>
      </c>
      <c r="D236" s="42">
        <v>553</v>
      </c>
      <c r="E236" s="42">
        <v>553</v>
      </c>
      <c r="F236" s="42">
        <v>553</v>
      </c>
      <c r="G236" s="42">
        <v>553</v>
      </c>
      <c r="H236" s="42">
        <v>553</v>
      </c>
      <c r="I236" s="42">
        <f t="shared" si="341"/>
        <v>0</v>
      </c>
      <c r="J236" s="42">
        <f t="shared" si="345"/>
        <v>0</v>
      </c>
      <c r="K236" s="42">
        <f t="shared" si="346"/>
        <v>0</v>
      </c>
      <c r="L236" s="42">
        <v>671</v>
      </c>
      <c r="M236" s="42">
        <v>553</v>
      </c>
      <c r="N236" s="42">
        <v>553</v>
      </c>
      <c r="O236" s="42">
        <f t="shared" si="347"/>
        <v>118</v>
      </c>
      <c r="P236" s="42">
        <f t="shared" si="348"/>
        <v>0</v>
      </c>
      <c r="Q236" s="42">
        <f t="shared" si="349"/>
        <v>0</v>
      </c>
      <c r="R236" s="69">
        <v>671</v>
      </c>
      <c r="S236" s="69">
        <v>553</v>
      </c>
      <c r="T236" s="69">
        <v>553</v>
      </c>
      <c r="U236" s="42">
        <f t="shared" si="342"/>
        <v>0</v>
      </c>
      <c r="V236" s="42">
        <f t="shared" si="343"/>
        <v>0</v>
      </c>
      <c r="W236" s="42">
        <f t="shared" si="344"/>
        <v>0</v>
      </c>
      <c r="X236" s="42">
        <f t="shared" si="326"/>
        <v>118</v>
      </c>
      <c r="Y236" s="42">
        <f t="shared" si="327"/>
        <v>0</v>
      </c>
      <c r="Z236" s="42">
        <f t="shared" si="328"/>
        <v>0</v>
      </c>
    </row>
    <row r="237" spans="1:26" ht="80.25" customHeight="1" x14ac:dyDescent="0.25">
      <c r="A237" s="8" t="s">
        <v>24</v>
      </c>
      <c r="B237" s="20" t="s">
        <v>22</v>
      </c>
      <c r="C237" s="40">
        <f t="shared" ref="C237:E237" si="350">SUM(C238:C239)</f>
        <v>37083</v>
      </c>
      <c r="D237" s="40">
        <f t="shared" si="350"/>
        <v>37083</v>
      </c>
      <c r="E237" s="40">
        <f t="shared" si="350"/>
        <v>37083</v>
      </c>
      <c r="F237" s="40">
        <f t="shared" ref="F237:H237" si="351">SUM(F238:F239)</f>
        <v>37083</v>
      </c>
      <c r="G237" s="40">
        <f t="shared" si="351"/>
        <v>37083</v>
      </c>
      <c r="H237" s="40">
        <f t="shared" si="351"/>
        <v>37083</v>
      </c>
      <c r="I237" s="40">
        <f t="shared" si="341"/>
        <v>0</v>
      </c>
      <c r="J237" s="40">
        <f t="shared" si="345"/>
        <v>0</v>
      </c>
      <c r="K237" s="40">
        <f t="shared" si="346"/>
        <v>0</v>
      </c>
      <c r="L237" s="40">
        <f t="shared" ref="L237:N237" si="352">SUM(L238:L239)</f>
        <v>37083</v>
      </c>
      <c r="M237" s="40">
        <f t="shared" si="352"/>
        <v>37083</v>
      </c>
      <c r="N237" s="40">
        <f t="shared" si="352"/>
        <v>37083</v>
      </c>
      <c r="O237" s="40">
        <f t="shared" si="347"/>
        <v>0</v>
      </c>
      <c r="P237" s="40">
        <f t="shared" si="348"/>
        <v>0</v>
      </c>
      <c r="Q237" s="40">
        <f t="shared" si="349"/>
        <v>0</v>
      </c>
      <c r="R237" s="117">
        <f t="shared" ref="R237:T237" si="353">SUM(R238:R239)</f>
        <v>37083</v>
      </c>
      <c r="S237" s="117">
        <f t="shared" si="353"/>
        <v>37083</v>
      </c>
      <c r="T237" s="117">
        <f t="shared" si="353"/>
        <v>37083</v>
      </c>
      <c r="U237" s="40">
        <f t="shared" si="342"/>
        <v>0</v>
      </c>
      <c r="V237" s="40">
        <f t="shared" si="343"/>
        <v>0</v>
      </c>
      <c r="W237" s="40">
        <f t="shared" si="344"/>
        <v>0</v>
      </c>
      <c r="X237" s="40">
        <f t="shared" si="326"/>
        <v>0</v>
      </c>
      <c r="Y237" s="40">
        <f t="shared" si="327"/>
        <v>0</v>
      </c>
      <c r="Z237" s="40">
        <f t="shared" si="328"/>
        <v>0</v>
      </c>
    </row>
    <row r="238" spans="1:26" s="12" customFormat="1" ht="65.25" hidden="1" customHeight="1" x14ac:dyDescent="0.25">
      <c r="A238" s="10" t="s">
        <v>23</v>
      </c>
      <c r="B238" s="75" t="s">
        <v>269</v>
      </c>
      <c r="C238" s="42">
        <v>35019</v>
      </c>
      <c r="D238" s="42">
        <v>35019</v>
      </c>
      <c r="E238" s="42">
        <v>35019</v>
      </c>
      <c r="F238" s="42">
        <v>35019</v>
      </c>
      <c r="G238" s="42">
        <v>35019</v>
      </c>
      <c r="H238" s="42">
        <v>35019</v>
      </c>
      <c r="I238" s="42">
        <f t="shared" si="341"/>
        <v>0</v>
      </c>
      <c r="J238" s="42">
        <f t="shared" si="345"/>
        <v>0</v>
      </c>
      <c r="K238" s="42">
        <f t="shared" si="346"/>
        <v>0</v>
      </c>
      <c r="L238" s="42">
        <v>35019</v>
      </c>
      <c r="M238" s="42">
        <v>35019</v>
      </c>
      <c r="N238" s="42">
        <v>35019</v>
      </c>
      <c r="O238" s="42">
        <f t="shared" si="347"/>
        <v>0</v>
      </c>
      <c r="P238" s="42">
        <f t="shared" si="348"/>
        <v>0</v>
      </c>
      <c r="Q238" s="42">
        <f t="shared" si="349"/>
        <v>0</v>
      </c>
      <c r="R238" s="69">
        <v>35019</v>
      </c>
      <c r="S238" s="69">
        <v>35019</v>
      </c>
      <c r="T238" s="69">
        <v>35019</v>
      </c>
      <c r="U238" s="42">
        <f t="shared" si="342"/>
        <v>0</v>
      </c>
      <c r="V238" s="42">
        <f t="shared" si="343"/>
        <v>0</v>
      </c>
      <c r="W238" s="42">
        <f t="shared" si="344"/>
        <v>0</v>
      </c>
      <c r="X238" s="42">
        <f t="shared" si="326"/>
        <v>0</v>
      </c>
      <c r="Y238" s="42">
        <f t="shared" si="327"/>
        <v>0</v>
      </c>
      <c r="Z238" s="42">
        <f t="shared" si="328"/>
        <v>0</v>
      </c>
    </row>
    <row r="239" spans="1:26" s="12" customFormat="1" ht="76.5" hidden="1" customHeight="1" x14ac:dyDescent="0.25">
      <c r="A239" s="10" t="s">
        <v>21</v>
      </c>
      <c r="B239" s="75" t="s">
        <v>270</v>
      </c>
      <c r="C239" s="42">
        <f>1714+350</f>
        <v>2064</v>
      </c>
      <c r="D239" s="42">
        <f t="shared" ref="D239:H239" si="354">1714+350</f>
        <v>2064</v>
      </c>
      <c r="E239" s="42">
        <f t="shared" si="354"/>
        <v>2064</v>
      </c>
      <c r="F239" s="42">
        <f>1714+350</f>
        <v>2064</v>
      </c>
      <c r="G239" s="42">
        <f t="shared" si="354"/>
        <v>2064</v>
      </c>
      <c r="H239" s="42">
        <f t="shared" si="354"/>
        <v>2064</v>
      </c>
      <c r="I239" s="42">
        <f t="shared" si="341"/>
        <v>0</v>
      </c>
      <c r="J239" s="42">
        <f t="shared" si="345"/>
        <v>0</v>
      </c>
      <c r="K239" s="42">
        <f t="shared" si="346"/>
        <v>0</v>
      </c>
      <c r="L239" s="42">
        <f>1714+350</f>
        <v>2064</v>
      </c>
      <c r="M239" s="42">
        <f t="shared" ref="M239:N239" si="355">1714+350</f>
        <v>2064</v>
      </c>
      <c r="N239" s="42">
        <f t="shared" si="355"/>
        <v>2064</v>
      </c>
      <c r="O239" s="42">
        <f t="shared" si="347"/>
        <v>0</v>
      </c>
      <c r="P239" s="42">
        <f t="shared" si="348"/>
        <v>0</v>
      </c>
      <c r="Q239" s="42">
        <f t="shared" si="349"/>
        <v>0</v>
      </c>
      <c r="R239" s="69">
        <v>2064</v>
      </c>
      <c r="S239" s="69">
        <v>2064</v>
      </c>
      <c r="T239" s="69">
        <v>2064</v>
      </c>
      <c r="U239" s="42">
        <f t="shared" si="342"/>
        <v>0</v>
      </c>
      <c r="V239" s="42">
        <f t="shared" si="343"/>
        <v>0</v>
      </c>
      <c r="W239" s="42">
        <f t="shared" si="344"/>
        <v>0</v>
      </c>
      <c r="X239" s="42">
        <f t="shared" si="326"/>
        <v>0</v>
      </c>
      <c r="Y239" s="42">
        <f t="shared" si="327"/>
        <v>0</v>
      </c>
      <c r="Z239" s="42">
        <f t="shared" si="328"/>
        <v>0</v>
      </c>
    </row>
    <row r="240" spans="1:26" ht="63" customHeight="1" x14ac:dyDescent="0.25">
      <c r="A240" s="8" t="s">
        <v>20</v>
      </c>
      <c r="B240" s="20" t="s">
        <v>19</v>
      </c>
      <c r="C240" s="36">
        <v>58907</v>
      </c>
      <c r="D240" s="36">
        <v>62372</v>
      </c>
      <c r="E240" s="36">
        <v>45047</v>
      </c>
      <c r="F240" s="36">
        <v>58907</v>
      </c>
      <c r="G240" s="36">
        <v>62372</v>
      </c>
      <c r="H240" s="36">
        <v>45047</v>
      </c>
      <c r="I240" s="36">
        <f t="shared" si="341"/>
        <v>0</v>
      </c>
      <c r="J240" s="36">
        <f t="shared" si="345"/>
        <v>0</v>
      </c>
      <c r="K240" s="36">
        <f t="shared" si="346"/>
        <v>0</v>
      </c>
      <c r="L240" s="36">
        <v>91214</v>
      </c>
      <c r="M240" s="36">
        <v>62372</v>
      </c>
      <c r="N240" s="36">
        <v>45047</v>
      </c>
      <c r="O240" s="36">
        <f t="shared" si="347"/>
        <v>32307</v>
      </c>
      <c r="P240" s="36">
        <f t="shared" si="348"/>
        <v>0</v>
      </c>
      <c r="Q240" s="36">
        <f t="shared" si="349"/>
        <v>0</v>
      </c>
      <c r="R240" s="123">
        <v>91214</v>
      </c>
      <c r="S240" s="123">
        <v>62372</v>
      </c>
      <c r="T240" s="123">
        <v>45047</v>
      </c>
      <c r="U240" s="36">
        <f t="shared" si="342"/>
        <v>0</v>
      </c>
      <c r="V240" s="36">
        <f t="shared" si="343"/>
        <v>0</v>
      </c>
      <c r="W240" s="36">
        <f t="shared" si="344"/>
        <v>0</v>
      </c>
      <c r="X240" s="36">
        <f t="shared" si="326"/>
        <v>32307</v>
      </c>
      <c r="Y240" s="36">
        <f t="shared" si="327"/>
        <v>0</v>
      </c>
      <c r="Z240" s="36">
        <f t="shared" si="328"/>
        <v>0</v>
      </c>
    </row>
    <row r="241" spans="1:26" ht="63" customHeight="1" x14ac:dyDescent="0.25">
      <c r="A241" s="8" t="s">
        <v>18</v>
      </c>
      <c r="B241" s="20" t="s">
        <v>17</v>
      </c>
      <c r="C241" s="36">
        <v>4.2</v>
      </c>
      <c r="D241" s="36">
        <v>4.5</v>
      </c>
      <c r="E241" s="36">
        <v>4.0999999999999996</v>
      </c>
      <c r="F241" s="36">
        <v>4.2</v>
      </c>
      <c r="G241" s="36">
        <v>4.5</v>
      </c>
      <c r="H241" s="36">
        <v>4.0999999999999996</v>
      </c>
      <c r="I241" s="36">
        <f t="shared" si="341"/>
        <v>0</v>
      </c>
      <c r="J241" s="36">
        <f t="shared" si="345"/>
        <v>0</v>
      </c>
      <c r="K241" s="36">
        <f t="shared" si="346"/>
        <v>0</v>
      </c>
      <c r="L241" s="36">
        <v>5.0999999999999997E-2</v>
      </c>
      <c r="M241" s="36">
        <v>4.5</v>
      </c>
      <c r="N241" s="36">
        <v>4.0999999999999996</v>
      </c>
      <c r="O241" s="36">
        <f t="shared" si="347"/>
        <v>-4.149</v>
      </c>
      <c r="P241" s="36">
        <f t="shared" si="348"/>
        <v>0</v>
      </c>
      <c r="Q241" s="36">
        <f t="shared" si="349"/>
        <v>0</v>
      </c>
      <c r="R241" s="123">
        <v>5.0999999999999997E-2</v>
      </c>
      <c r="S241" s="123">
        <v>4.5</v>
      </c>
      <c r="T241" s="123">
        <v>4.0999999999999996</v>
      </c>
      <c r="U241" s="36">
        <f t="shared" si="342"/>
        <v>0</v>
      </c>
      <c r="V241" s="36">
        <f t="shared" si="343"/>
        <v>0</v>
      </c>
      <c r="W241" s="36">
        <f t="shared" si="344"/>
        <v>0</v>
      </c>
      <c r="X241" s="36">
        <f t="shared" si="326"/>
        <v>-4.149</v>
      </c>
      <c r="Y241" s="36">
        <f t="shared" si="327"/>
        <v>0</v>
      </c>
      <c r="Z241" s="36">
        <f t="shared" si="328"/>
        <v>0</v>
      </c>
    </row>
    <row r="242" spans="1:26" ht="93.75" customHeight="1" x14ac:dyDescent="0.25">
      <c r="A242" s="68" t="s">
        <v>392</v>
      </c>
      <c r="B242" s="20" t="s">
        <v>393</v>
      </c>
      <c r="C242" s="36"/>
      <c r="D242" s="36"/>
      <c r="E242" s="36"/>
      <c r="F242" s="36"/>
      <c r="G242" s="36"/>
      <c r="H242" s="36"/>
      <c r="I242" s="36"/>
      <c r="J242" s="36"/>
      <c r="K242" s="36"/>
      <c r="L242" s="36">
        <v>0</v>
      </c>
      <c r="M242" s="36">
        <v>0</v>
      </c>
      <c r="N242" s="36">
        <v>0</v>
      </c>
      <c r="O242" s="36"/>
      <c r="P242" s="36"/>
      <c r="Q242" s="36"/>
      <c r="R242" s="123">
        <v>6700</v>
      </c>
      <c r="S242" s="123">
        <v>0</v>
      </c>
      <c r="T242" s="123">
        <v>0</v>
      </c>
      <c r="U242" s="36">
        <f t="shared" ref="U242:U244" si="356">R242-L242</f>
        <v>6700</v>
      </c>
      <c r="V242" s="36">
        <f t="shared" ref="V242:V244" si="357">S242-M242</f>
        <v>0</v>
      </c>
      <c r="W242" s="36">
        <f t="shared" ref="W242:W244" si="358">T242-N242</f>
        <v>0</v>
      </c>
      <c r="X242" s="36"/>
      <c r="Y242" s="36"/>
      <c r="Z242" s="36"/>
    </row>
    <row r="243" spans="1:26" ht="61.5" customHeight="1" x14ac:dyDescent="0.25">
      <c r="A243" s="68" t="s">
        <v>343</v>
      </c>
      <c r="B243" s="20" t="s">
        <v>342</v>
      </c>
      <c r="C243" s="36">
        <v>0</v>
      </c>
      <c r="D243" s="36">
        <v>0</v>
      </c>
      <c r="E243" s="36">
        <v>6700</v>
      </c>
      <c r="F243" s="36">
        <v>0</v>
      </c>
      <c r="G243" s="36">
        <v>0</v>
      </c>
      <c r="H243" s="36">
        <v>6700</v>
      </c>
      <c r="I243" s="36">
        <f t="shared" ref="I243" si="359">F243-C243</f>
        <v>0</v>
      </c>
      <c r="J243" s="36">
        <f t="shared" ref="J243" si="360">G243-D243</f>
        <v>0</v>
      </c>
      <c r="K243" s="36">
        <f t="shared" ref="K243" si="361">H243-E243</f>
        <v>0</v>
      </c>
      <c r="L243" s="36">
        <v>0</v>
      </c>
      <c r="M243" s="36">
        <v>0</v>
      </c>
      <c r="N243" s="36">
        <v>6700</v>
      </c>
      <c r="O243" s="36">
        <f t="shared" ref="O243:O244" si="362">L243-F243</f>
        <v>0</v>
      </c>
      <c r="P243" s="36">
        <f t="shared" ref="P243:P244" si="363">M243-G243</f>
        <v>0</v>
      </c>
      <c r="Q243" s="36">
        <f t="shared" ref="Q243:Q244" si="364">N243-H243</f>
        <v>0</v>
      </c>
      <c r="R243" s="123">
        <v>0</v>
      </c>
      <c r="S243" s="123">
        <v>0</v>
      </c>
      <c r="T243" s="123">
        <v>6700</v>
      </c>
      <c r="U243" s="36">
        <f t="shared" si="356"/>
        <v>0</v>
      </c>
      <c r="V243" s="36">
        <f t="shared" si="357"/>
        <v>0</v>
      </c>
      <c r="W243" s="36">
        <f t="shared" si="358"/>
        <v>0</v>
      </c>
      <c r="X243" s="36">
        <f t="shared" si="326"/>
        <v>0</v>
      </c>
      <c r="Y243" s="36">
        <f t="shared" si="327"/>
        <v>0</v>
      </c>
      <c r="Z243" s="36">
        <f t="shared" si="328"/>
        <v>0</v>
      </c>
    </row>
    <row r="244" spans="1:26" ht="66.75" customHeight="1" x14ac:dyDescent="0.25">
      <c r="A244" s="68" t="s">
        <v>372</v>
      </c>
      <c r="B244" s="20" t="s">
        <v>373</v>
      </c>
      <c r="C244" s="36"/>
      <c r="D244" s="36"/>
      <c r="E244" s="36"/>
      <c r="F244" s="36">
        <v>4673.3</v>
      </c>
      <c r="G244" s="36">
        <v>4607</v>
      </c>
      <c r="H244" s="36">
        <v>4607</v>
      </c>
      <c r="I244" s="36">
        <f t="shared" ref="I244" si="365">F244-C244</f>
        <v>4673.3</v>
      </c>
      <c r="J244" s="36">
        <f t="shared" ref="J244" si="366">G244-D244</f>
        <v>4607</v>
      </c>
      <c r="K244" s="36">
        <f t="shared" ref="K244" si="367">H244-E244</f>
        <v>4607</v>
      </c>
      <c r="L244" s="36">
        <v>4673.3</v>
      </c>
      <c r="M244" s="36">
        <v>4607</v>
      </c>
      <c r="N244" s="36">
        <v>4607</v>
      </c>
      <c r="O244" s="36">
        <f t="shared" si="362"/>
        <v>0</v>
      </c>
      <c r="P244" s="36">
        <f t="shared" si="363"/>
        <v>0</v>
      </c>
      <c r="Q244" s="36">
        <f t="shared" si="364"/>
        <v>0</v>
      </c>
      <c r="R244" s="123">
        <v>4673.3</v>
      </c>
      <c r="S244" s="123">
        <v>4607</v>
      </c>
      <c r="T244" s="123">
        <v>4607</v>
      </c>
      <c r="U244" s="36">
        <f t="shared" si="356"/>
        <v>0</v>
      </c>
      <c r="V244" s="36">
        <f t="shared" si="357"/>
        <v>0</v>
      </c>
      <c r="W244" s="36">
        <f t="shared" si="358"/>
        <v>0</v>
      </c>
      <c r="X244" s="36">
        <f t="shared" si="326"/>
        <v>4673.3</v>
      </c>
      <c r="Y244" s="36">
        <f t="shared" si="327"/>
        <v>4607</v>
      </c>
      <c r="Z244" s="36">
        <f t="shared" si="328"/>
        <v>4607</v>
      </c>
    </row>
    <row r="245" spans="1:26" ht="64.5" customHeight="1" x14ac:dyDescent="0.25">
      <c r="A245" s="8" t="s">
        <v>16</v>
      </c>
      <c r="B245" s="20" t="s">
        <v>15</v>
      </c>
      <c r="C245" s="36">
        <v>44692</v>
      </c>
      <c r="D245" s="36">
        <v>45152</v>
      </c>
      <c r="E245" s="36">
        <v>45152</v>
      </c>
      <c r="F245" s="36">
        <v>44692</v>
      </c>
      <c r="G245" s="36">
        <v>45152</v>
      </c>
      <c r="H245" s="36">
        <v>45152</v>
      </c>
      <c r="I245" s="36">
        <f t="shared" si="341"/>
        <v>0</v>
      </c>
      <c r="J245" s="36">
        <f t="shared" si="345"/>
        <v>0</v>
      </c>
      <c r="K245" s="36">
        <f t="shared" si="346"/>
        <v>0</v>
      </c>
      <c r="L245" s="36">
        <v>44692</v>
      </c>
      <c r="M245" s="36">
        <v>45152</v>
      </c>
      <c r="N245" s="36">
        <v>45152</v>
      </c>
      <c r="O245" s="36">
        <f t="shared" si="347"/>
        <v>0</v>
      </c>
      <c r="P245" s="36">
        <f t="shared" si="348"/>
        <v>0</v>
      </c>
      <c r="Q245" s="36">
        <f t="shared" si="349"/>
        <v>0</v>
      </c>
      <c r="R245" s="123">
        <v>45388</v>
      </c>
      <c r="S245" s="123">
        <v>45152</v>
      </c>
      <c r="T245" s="123">
        <v>45152</v>
      </c>
      <c r="U245" s="36">
        <f t="shared" si="342"/>
        <v>696</v>
      </c>
      <c r="V245" s="36">
        <f t="shared" si="343"/>
        <v>0</v>
      </c>
      <c r="W245" s="36">
        <f t="shared" si="344"/>
        <v>0</v>
      </c>
      <c r="X245" s="36">
        <f t="shared" si="326"/>
        <v>696</v>
      </c>
      <c r="Y245" s="36">
        <f t="shared" si="327"/>
        <v>0</v>
      </c>
      <c r="Z245" s="36">
        <f t="shared" si="328"/>
        <v>0</v>
      </c>
    </row>
    <row r="246" spans="1:26" ht="31.5" customHeight="1" x14ac:dyDescent="0.25">
      <c r="A246" s="8" t="s">
        <v>14</v>
      </c>
      <c r="B246" s="20" t="s">
        <v>13</v>
      </c>
      <c r="C246" s="36">
        <f t="shared" ref="C246:E246" si="368">SUM(C247:C248)</f>
        <v>1914014.3</v>
      </c>
      <c r="D246" s="36">
        <f t="shared" si="368"/>
        <v>1913948</v>
      </c>
      <c r="E246" s="36">
        <f t="shared" si="368"/>
        <v>1913948</v>
      </c>
      <c r="F246" s="36">
        <f t="shared" ref="F246:H246" si="369">SUM(F247:F248)</f>
        <v>1909341</v>
      </c>
      <c r="G246" s="36">
        <f t="shared" si="369"/>
        <v>1909341</v>
      </c>
      <c r="H246" s="36">
        <f t="shared" si="369"/>
        <v>1909341</v>
      </c>
      <c r="I246" s="36">
        <f t="shared" si="341"/>
        <v>-4673.3000000000466</v>
      </c>
      <c r="J246" s="36">
        <f t="shared" si="345"/>
        <v>-4607</v>
      </c>
      <c r="K246" s="36">
        <f t="shared" si="346"/>
        <v>-4607</v>
      </c>
      <c r="L246" s="36">
        <f t="shared" ref="L246:N246" si="370">SUM(L247:L248)</f>
        <v>1909341</v>
      </c>
      <c r="M246" s="36">
        <f t="shared" si="370"/>
        <v>1909341</v>
      </c>
      <c r="N246" s="36">
        <f t="shared" si="370"/>
        <v>1909341</v>
      </c>
      <c r="O246" s="36">
        <f t="shared" si="347"/>
        <v>0</v>
      </c>
      <c r="P246" s="36">
        <f t="shared" si="348"/>
        <v>0</v>
      </c>
      <c r="Q246" s="36">
        <f t="shared" si="349"/>
        <v>0</v>
      </c>
      <c r="R246" s="123">
        <f>SUM(R247:R248)</f>
        <v>1916671</v>
      </c>
      <c r="S246" s="123">
        <f>SUM(S247:S248)</f>
        <v>1909341</v>
      </c>
      <c r="T246" s="123">
        <f>SUM(T247:T248)</f>
        <v>1909341</v>
      </c>
      <c r="U246" s="36">
        <f t="shared" si="342"/>
        <v>7330</v>
      </c>
      <c r="V246" s="36">
        <f t="shared" si="343"/>
        <v>0</v>
      </c>
      <c r="W246" s="36">
        <f t="shared" si="344"/>
        <v>0</v>
      </c>
      <c r="X246" s="36">
        <f t="shared" si="326"/>
        <v>2656.6999999999534</v>
      </c>
      <c r="Y246" s="36">
        <f t="shared" si="327"/>
        <v>-4607</v>
      </c>
      <c r="Z246" s="36">
        <f t="shared" si="328"/>
        <v>-4607</v>
      </c>
    </row>
    <row r="247" spans="1:26" s="27" customFormat="1" ht="201" customHeight="1" x14ac:dyDescent="0.25">
      <c r="A247" s="10"/>
      <c r="B247" s="74" t="s">
        <v>348</v>
      </c>
      <c r="C247" s="37">
        <v>1905149.3</v>
      </c>
      <c r="D247" s="37">
        <v>1905083</v>
      </c>
      <c r="E247" s="37">
        <v>1905083</v>
      </c>
      <c r="F247" s="37">
        <f>1905149.3-4673.3</f>
        <v>1900476</v>
      </c>
      <c r="G247" s="37">
        <f>1905083-4607</f>
        <v>1900476</v>
      </c>
      <c r="H247" s="37">
        <f>1905083-4607</f>
        <v>1900476</v>
      </c>
      <c r="I247" s="37">
        <f t="shared" si="341"/>
        <v>-4673.3000000000466</v>
      </c>
      <c r="J247" s="37">
        <f t="shared" si="345"/>
        <v>-4607</v>
      </c>
      <c r="K247" s="37">
        <f t="shared" si="346"/>
        <v>-4607</v>
      </c>
      <c r="L247" s="37">
        <f>1905149.3-4673.3</f>
        <v>1900476</v>
      </c>
      <c r="M247" s="37">
        <f>1905083-4607</f>
        <v>1900476</v>
      </c>
      <c r="N247" s="37">
        <f>1905083-4607</f>
        <v>1900476</v>
      </c>
      <c r="O247" s="37">
        <f t="shared" si="347"/>
        <v>0</v>
      </c>
      <c r="P247" s="37">
        <f t="shared" si="348"/>
        <v>0</v>
      </c>
      <c r="Q247" s="37">
        <f t="shared" si="349"/>
        <v>0</v>
      </c>
      <c r="R247" s="124">
        <v>1907806</v>
      </c>
      <c r="S247" s="124">
        <v>1900476</v>
      </c>
      <c r="T247" s="124">
        <v>1900476</v>
      </c>
      <c r="U247" s="37">
        <f t="shared" si="342"/>
        <v>7330</v>
      </c>
      <c r="V247" s="37">
        <f t="shared" si="343"/>
        <v>0</v>
      </c>
      <c r="W247" s="37">
        <f t="shared" si="344"/>
        <v>0</v>
      </c>
      <c r="X247" s="37">
        <f t="shared" si="326"/>
        <v>2656.6999999999534</v>
      </c>
      <c r="Y247" s="37">
        <f t="shared" si="327"/>
        <v>-4607</v>
      </c>
      <c r="Z247" s="37">
        <f t="shared" si="328"/>
        <v>-4607</v>
      </c>
    </row>
    <row r="248" spans="1:26" s="27" customFormat="1" ht="243.75" customHeight="1" x14ac:dyDescent="0.25">
      <c r="A248" s="10"/>
      <c r="B248" s="74" t="s">
        <v>349</v>
      </c>
      <c r="C248" s="37">
        <v>8865</v>
      </c>
      <c r="D248" s="37">
        <v>8865</v>
      </c>
      <c r="E248" s="37">
        <v>8865</v>
      </c>
      <c r="F248" s="37">
        <v>8865</v>
      </c>
      <c r="G248" s="37">
        <v>8865</v>
      </c>
      <c r="H248" s="37">
        <v>8865</v>
      </c>
      <c r="I248" s="37">
        <f t="shared" si="341"/>
        <v>0</v>
      </c>
      <c r="J248" s="37">
        <f t="shared" si="345"/>
        <v>0</v>
      </c>
      <c r="K248" s="37">
        <f t="shared" si="346"/>
        <v>0</v>
      </c>
      <c r="L248" s="37">
        <v>8865</v>
      </c>
      <c r="M248" s="37">
        <v>8865</v>
      </c>
      <c r="N248" s="37">
        <v>8865</v>
      </c>
      <c r="O248" s="37">
        <f t="shared" si="347"/>
        <v>0</v>
      </c>
      <c r="P248" s="37">
        <f t="shared" si="348"/>
        <v>0</v>
      </c>
      <c r="Q248" s="37">
        <f t="shared" si="349"/>
        <v>0</v>
      </c>
      <c r="R248" s="124">
        <v>8865</v>
      </c>
      <c r="S248" s="124">
        <v>8865</v>
      </c>
      <c r="T248" s="124">
        <v>8865</v>
      </c>
      <c r="U248" s="37">
        <f t="shared" si="342"/>
        <v>0</v>
      </c>
      <c r="V248" s="37">
        <f t="shared" si="343"/>
        <v>0</v>
      </c>
      <c r="W248" s="37">
        <f t="shared" si="344"/>
        <v>0</v>
      </c>
      <c r="X248" s="37">
        <f t="shared" si="326"/>
        <v>0</v>
      </c>
      <c r="Y248" s="37">
        <f t="shared" si="327"/>
        <v>0</v>
      </c>
      <c r="Z248" s="37">
        <f t="shared" si="328"/>
        <v>0</v>
      </c>
    </row>
    <row r="249" spans="1:26" s="6" customFormat="1" ht="27" customHeight="1" x14ac:dyDescent="0.25">
      <c r="A249" s="4" t="s">
        <v>12</v>
      </c>
      <c r="B249" s="7" t="s">
        <v>11</v>
      </c>
      <c r="C249" s="35">
        <f>C250+C253</f>
        <v>567308</v>
      </c>
      <c r="D249" s="35">
        <f t="shared" ref="D249:E249" si="371">D250+D253</f>
        <v>2500</v>
      </c>
      <c r="E249" s="35">
        <f t="shared" si="371"/>
        <v>0</v>
      </c>
      <c r="F249" s="35">
        <f>F250+F253</f>
        <v>567308</v>
      </c>
      <c r="G249" s="35">
        <f t="shared" ref="G249:H249" si="372">G250+G253</f>
        <v>2500</v>
      </c>
      <c r="H249" s="35">
        <f t="shared" si="372"/>
        <v>0</v>
      </c>
      <c r="I249" s="35">
        <f t="shared" si="341"/>
        <v>0</v>
      </c>
      <c r="J249" s="35">
        <f t="shared" si="345"/>
        <v>0</v>
      </c>
      <c r="K249" s="35">
        <f t="shared" si="346"/>
        <v>0</v>
      </c>
      <c r="L249" s="35">
        <f>L250+L253</f>
        <v>567654.66674999997</v>
      </c>
      <c r="M249" s="35">
        <f t="shared" ref="M249:N249" si="373">M250+M253</f>
        <v>2500</v>
      </c>
      <c r="N249" s="35">
        <f t="shared" si="373"/>
        <v>0</v>
      </c>
      <c r="O249" s="35">
        <f t="shared" si="347"/>
        <v>346.66674999997485</v>
      </c>
      <c r="P249" s="35">
        <f t="shared" si="348"/>
        <v>0</v>
      </c>
      <c r="Q249" s="35">
        <f t="shared" si="349"/>
        <v>0</v>
      </c>
      <c r="R249" s="116">
        <f>R250+R253</f>
        <v>346540.66674999997</v>
      </c>
      <c r="S249" s="116">
        <f t="shared" ref="S249:T249" si="374">S250+S253</f>
        <v>247274</v>
      </c>
      <c r="T249" s="116">
        <f t="shared" si="374"/>
        <v>0</v>
      </c>
      <c r="U249" s="35">
        <f t="shared" si="342"/>
        <v>-221114</v>
      </c>
      <c r="V249" s="35">
        <f t="shared" si="343"/>
        <v>244774</v>
      </c>
      <c r="W249" s="35">
        <f t="shared" si="344"/>
        <v>0</v>
      </c>
      <c r="X249" s="35">
        <f t="shared" si="326"/>
        <v>-220767.33325000003</v>
      </c>
      <c r="Y249" s="35">
        <f t="shared" si="327"/>
        <v>244774</v>
      </c>
      <c r="Z249" s="35">
        <f t="shared" si="328"/>
        <v>0</v>
      </c>
    </row>
    <row r="250" spans="1:26" ht="36" customHeight="1" x14ac:dyDescent="0.25">
      <c r="A250" s="8" t="s">
        <v>298</v>
      </c>
      <c r="B250" s="20" t="s">
        <v>299</v>
      </c>
      <c r="C250" s="40"/>
      <c r="D250" s="40"/>
      <c r="E250" s="40"/>
      <c r="F250" s="40"/>
      <c r="G250" s="40"/>
      <c r="H250" s="40"/>
      <c r="I250" s="40">
        <f t="shared" si="341"/>
        <v>0</v>
      </c>
      <c r="J250" s="40">
        <f t="shared" si="345"/>
        <v>0</v>
      </c>
      <c r="K250" s="40">
        <f t="shared" si="346"/>
        <v>0</v>
      </c>
      <c r="L250" s="40">
        <f>SUM(L251:L252)</f>
        <v>466.66674999999998</v>
      </c>
      <c r="M250" s="40">
        <f t="shared" ref="M250:N250" si="375">SUM(M251:M252)</f>
        <v>0</v>
      </c>
      <c r="N250" s="40">
        <f t="shared" si="375"/>
        <v>0</v>
      </c>
      <c r="O250" s="40">
        <f t="shared" si="347"/>
        <v>466.66674999999998</v>
      </c>
      <c r="P250" s="40">
        <f t="shared" si="348"/>
        <v>0</v>
      </c>
      <c r="Q250" s="40">
        <f t="shared" si="349"/>
        <v>0</v>
      </c>
      <c r="R250" s="117">
        <f>SUM(R251:R252)</f>
        <v>466.66674999999998</v>
      </c>
      <c r="S250" s="117">
        <f t="shared" ref="S250:T250" si="376">SUM(S251:S252)</f>
        <v>0</v>
      </c>
      <c r="T250" s="117">
        <f t="shared" si="376"/>
        <v>0</v>
      </c>
      <c r="U250" s="40">
        <f t="shared" si="342"/>
        <v>0</v>
      </c>
      <c r="V250" s="40">
        <f t="shared" si="343"/>
        <v>0</v>
      </c>
      <c r="W250" s="40">
        <f t="shared" si="344"/>
        <v>0</v>
      </c>
      <c r="X250" s="40">
        <f t="shared" si="326"/>
        <v>466.66674999999998</v>
      </c>
      <c r="Y250" s="40">
        <f t="shared" si="327"/>
        <v>0</v>
      </c>
      <c r="Z250" s="40">
        <f t="shared" si="328"/>
        <v>0</v>
      </c>
    </row>
    <row r="251" spans="1:26" s="12" customFormat="1" ht="39.75" customHeight="1" x14ac:dyDescent="0.25">
      <c r="A251" s="10"/>
      <c r="B251" s="75" t="s">
        <v>384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>
        <v>333.33337999999998</v>
      </c>
      <c r="M251" s="42"/>
      <c r="N251" s="42"/>
      <c r="O251" s="42">
        <f t="shared" ref="O251:O252" si="377">L251-F251</f>
        <v>333.33337999999998</v>
      </c>
      <c r="P251" s="42">
        <f t="shared" ref="P251:P252" si="378">M251-G251</f>
        <v>0</v>
      </c>
      <c r="Q251" s="42">
        <f t="shared" ref="Q251:Q252" si="379">N251-H251</f>
        <v>0</v>
      </c>
      <c r="R251" s="69">
        <v>333.33337999999998</v>
      </c>
      <c r="S251" s="69">
        <v>0</v>
      </c>
      <c r="T251" s="69">
        <v>0</v>
      </c>
      <c r="U251" s="42">
        <f t="shared" ref="U251:U252" si="380">R251-L251</f>
        <v>0</v>
      </c>
      <c r="V251" s="42">
        <f t="shared" ref="V251:V252" si="381">S251-M251</f>
        <v>0</v>
      </c>
      <c r="W251" s="42">
        <f t="shared" ref="W251:W252" si="382">T251-N251</f>
        <v>0</v>
      </c>
      <c r="X251" s="42">
        <f t="shared" si="326"/>
        <v>333.33337999999998</v>
      </c>
      <c r="Y251" s="42">
        <f t="shared" si="327"/>
        <v>0</v>
      </c>
      <c r="Z251" s="42">
        <f t="shared" si="328"/>
        <v>0</v>
      </c>
    </row>
    <row r="252" spans="1:26" s="12" customFormat="1" ht="39.75" customHeight="1" x14ac:dyDescent="0.25">
      <c r="A252" s="10"/>
      <c r="B252" s="75" t="s">
        <v>385</v>
      </c>
      <c r="C252" s="42"/>
      <c r="D252" s="42"/>
      <c r="E252" s="42"/>
      <c r="F252" s="42"/>
      <c r="G252" s="42"/>
      <c r="H252" s="42"/>
      <c r="I252" s="42"/>
      <c r="J252" s="42"/>
      <c r="K252" s="42"/>
      <c r="L252" s="42">
        <v>133.33337</v>
      </c>
      <c r="M252" s="42"/>
      <c r="N252" s="42"/>
      <c r="O252" s="42">
        <f t="shared" si="377"/>
        <v>133.33337</v>
      </c>
      <c r="P252" s="42">
        <f t="shared" si="378"/>
        <v>0</v>
      </c>
      <c r="Q252" s="42">
        <f t="shared" si="379"/>
        <v>0</v>
      </c>
      <c r="R252" s="69">
        <v>133.33337</v>
      </c>
      <c r="S252" s="69">
        <v>0</v>
      </c>
      <c r="T252" s="69">
        <v>0</v>
      </c>
      <c r="U252" s="42">
        <f t="shared" si="380"/>
        <v>0</v>
      </c>
      <c r="V252" s="42">
        <f t="shared" si="381"/>
        <v>0</v>
      </c>
      <c r="W252" s="42">
        <f t="shared" si="382"/>
        <v>0</v>
      </c>
      <c r="X252" s="42">
        <f t="shared" si="326"/>
        <v>133.33337</v>
      </c>
      <c r="Y252" s="42">
        <f t="shared" si="327"/>
        <v>0</v>
      </c>
      <c r="Z252" s="42">
        <f t="shared" si="328"/>
        <v>0</v>
      </c>
    </row>
    <row r="253" spans="1:26" ht="33.75" customHeight="1" x14ac:dyDescent="0.25">
      <c r="A253" s="8" t="s">
        <v>10</v>
      </c>
      <c r="B253" s="20" t="s">
        <v>9</v>
      </c>
      <c r="C253" s="40">
        <f>SUM(C254:C260)</f>
        <v>567308</v>
      </c>
      <c r="D253" s="40">
        <f t="shared" ref="D253:E253" si="383">SUM(D254:D260)</f>
        <v>2500</v>
      </c>
      <c r="E253" s="40">
        <f t="shared" si="383"/>
        <v>0</v>
      </c>
      <c r="F253" s="40">
        <f>SUM(F254:F260)</f>
        <v>567308</v>
      </c>
      <c r="G253" s="40">
        <f t="shared" ref="G253:H253" si="384">SUM(G254:G260)</f>
        <v>2500</v>
      </c>
      <c r="H253" s="40">
        <f t="shared" si="384"/>
        <v>0</v>
      </c>
      <c r="I253" s="40">
        <f t="shared" si="341"/>
        <v>0</v>
      </c>
      <c r="J253" s="40">
        <f t="shared" si="345"/>
        <v>0</v>
      </c>
      <c r="K253" s="40">
        <f t="shared" si="346"/>
        <v>0</v>
      </c>
      <c r="L253" s="40">
        <f>SUM(L254:L260)</f>
        <v>567188</v>
      </c>
      <c r="M253" s="40">
        <f t="shared" ref="M253:N253" si="385">SUM(M254:M260)</f>
        <v>2500</v>
      </c>
      <c r="N253" s="40">
        <f t="shared" si="385"/>
        <v>0</v>
      </c>
      <c r="O253" s="40">
        <f t="shared" si="347"/>
        <v>-120</v>
      </c>
      <c r="P253" s="40">
        <f t="shared" si="348"/>
        <v>0</v>
      </c>
      <c r="Q253" s="40">
        <f t="shared" si="349"/>
        <v>0</v>
      </c>
      <c r="R253" s="117">
        <f t="shared" ref="R253" si="386">SUM(R254:R260)</f>
        <v>346074</v>
      </c>
      <c r="S253" s="117">
        <f t="shared" ref="S253" si="387">SUM(S254:S260)</f>
        <v>247274</v>
      </c>
      <c r="T253" s="117">
        <f t="shared" ref="T253" si="388">SUM(T254:T260)</f>
        <v>0</v>
      </c>
      <c r="U253" s="40">
        <f t="shared" si="342"/>
        <v>-221114</v>
      </c>
      <c r="V253" s="40">
        <f t="shared" si="343"/>
        <v>244774</v>
      </c>
      <c r="W253" s="40">
        <f t="shared" si="344"/>
        <v>0</v>
      </c>
      <c r="X253" s="40">
        <f t="shared" si="326"/>
        <v>-221234</v>
      </c>
      <c r="Y253" s="40">
        <f t="shared" si="327"/>
        <v>244774</v>
      </c>
      <c r="Z253" s="40">
        <f t="shared" si="328"/>
        <v>0</v>
      </c>
    </row>
    <row r="254" spans="1:26" s="12" customFormat="1" ht="49.5" customHeight="1" x14ac:dyDescent="0.25">
      <c r="A254" s="10"/>
      <c r="B254" s="74" t="s">
        <v>351</v>
      </c>
      <c r="C254" s="42">
        <v>1000</v>
      </c>
      <c r="D254" s="42">
        <v>2500</v>
      </c>
      <c r="E254" s="42">
        <v>0</v>
      </c>
      <c r="F254" s="42">
        <v>1000</v>
      </c>
      <c r="G254" s="42">
        <v>2500</v>
      </c>
      <c r="H254" s="42">
        <v>0</v>
      </c>
      <c r="I254" s="42">
        <f t="shared" si="341"/>
        <v>0</v>
      </c>
      <c r="J254" s="42">
        <f t="shared" si="345"/>
        <v>0</v>
      </c>
      <c r="K254" s="42">
        <f t="shared" si="346"/>
        <v>0</v>
      </c>
      <c r="L254" s="42">
        <v>1000</v>
      </c>
      <c r="M254" s="42">
        <v>2500</v>
      </c>
      <c r="N254" s="42">
        <v>0</v>
      </c>
      <c r="O254" s="42">
        <f t="shared" si="347"/>
        <v>0</v>
      </c>
      <c r="P254" s="42">
        <f t="shared" si="348"/>
        <v>0</v>
      </c>
      <c r="Q254" s="42">
        <f t="shared" si="349"/>
        <v>0</v>
      </c>
      <c r="R254" s="69">
        <v>1000</v>
      </c>
      <c r="S254" s="69">
        <v>2500</v>
      </c>
      <c r="T254" s="69">
        <v>0</v>
      </c>
      <c r="U254" s="42">
        <f t="shared" si="342"/>
        <v>0</v>
      </c>
      <c r="V254" s="42">
        <f t="shared" si="343"/>
        <v>0</v>
      </c>
      <c r="W254" s="42">
        <f t="shared" si="344"/>
        <v>0</v>
      </c>
      <c r="X254" s="42">
        <f t="shared" si="326"/>
        <v>0</v>
      </c>
      <c r="Y254" s="42">
        <f t="shared" si="327"/>
        <v>0</v>
      </c>
      <c r="Z254" s="42">
        <f t="shared" si="328"/>
        <v>0</v>
      </c>
    </row>
    <row r="255" spans="1:26" s="12" customFormat="1" ht="35.25" customHeight="1" x14ac:dyDescent="0.25">
      <c r="A255" s="10"/>
      <c r="B255" s="75" t="s">
        <v>271</v>
      </c>
      <c r="C255" s="42">
        <v>7000</v>
      </c>
      <c r="D255" s="42">
        <v>0</v>
      </c>
      <c r="E255" s="42">
        <v>0</v>
      </c>
      <c r="F255" s="42">
        <v>7000</v>
      </c>
      <c r="G255" s="42">
        <v>0</v>
      </c>
      <c r="H255" s="42">
        <v>0</v>
      </c>
      <c r="I255" s="42">
        <f t="shared" si="341"/>
        <v>0</v>
      </c>
      <c r="J255" s="42">
        <f t="shared" si="345"/>
        <v>0</v>
      </c>
      <c r="K255" s="42">
        <f t="shared" si="346"/>
        <v>0</v>
      </c>
      <c r="L255" s="42">
        <v>6000</v>
      </c>
      <c r="M255" s="42">
        <v>0</v>
      </c>
      <c r="N255" s="42">
        <v>0</v>
      </c>
      <c r="O255" s="42">
        <f t="shared" si="347"/>
        <v>-1000</v>
      </c>
      <c r="P255" s="42">
        <f t="shared" si="348"/>
        <v>0</v>
      </c>
      <c r="Q255" s="42">
        <f t="shared" si="349"/>
        <v>0</v>
      </c>
      <c r="R255" s="69">
        <v>6000</v>
      </c>
      <c r="S255" s="69">
        <v>0</v>
      </c>
      <c r="T255" s="69">
        <v>0</v>
      </c>
      <c r="U255" s="42">
        <f t="shared" si="342"/>
        <v>0</v>
      </c>
      <c r="V255" s="42">
        <f t="shared" si="343"/>
        <v>0</v>
      </c>
      <c r="W255" s="42">
        <f t="shared" si="344"/>
        <v>0</v>
      </c>
      <c r="X255" s="42">
        <f t="shared" si="326"/>
        <v>-1000</v>
      </c>
      <c r="Y255" s="42">
        <f t="shared" si="327"/>
        <v>0</v>
      </c>
      <c r="Z255" s="42">
        <f t="shared" si="328"/>
        <v>0</v>
      </c>
    </row>
    <row r="256" spans="1:26" s="12" customFormat="1" ht="63" customHeight="1" x14ac:dyDescent="0.25">
      <c r="A256" s="10"/>
      <c r="B256" s="75" t="s">
        <v>284</v>
      </c>
      <c r="C256" s="42">
        <v>559308</v>
      </c>
      <c r="D256" s="42">
        <v>0</v>
      </c>
      <c r="E256" s="42">
        <v>0</v>
      </c>
      <c r="F256" s="42">
        <v>559308</v>
      </c>
      <c r="G256" s="42">
        <v>0</v>
      </c>
      <c r="H256" s="42">
        <v>0</v>
      </c>
      <c r="I256" s="42">
        <f t="shared" si="341"/>
        <v>0</v>
      </c>
      <c r="J256" s="42">
        <f t="shared" si="345"/>
        <v>0</v>
      </c>
      <c r="K256" s="42">
        <f t="shared" si="346"/>
        <v>0</v>
      </c>
      <c r="L256" s="42">
        <v>559308</v>
      </c>
      <c r="M256" s="42">
        <v>0</v>
      </c>
      <c r="N256" s="42">
        <v>0</v>
      </c>
      <c r="O256" s="42">
        <f t="shared" si="347"/>
        <v>0</v>
      </c>
      <c r="P256" s="42">
        <f t="shared" si="348"/>
        <v>0</v>
      </c>
      <c r="Q256" s="42">
        <f t="shared" si="349"/>
        <v>0</v>
      </c>
      <c r="R256" s="69">
        <v>314534</v>
      </c>
      <c r="S256" s="69">
        <v>244774</v>
      </c>
      <c r="T256" s="69">
        <v>0</v>
      </c>
      <c r="U256" s="42">
        <f t="shared" si="342"/>
        <v>-244774</v>
      </c>
      <c r="V256" s="42">
        <f>S256-M256</f>
        <v>244774</v>
      </c>
      <c r="W256" s="42">
        <f t="shared" si="344"/>
        <v>0</v>
      </c>
      <c r="X256" s="42">
        <f t="shared" si="326"/>
        <v>-244774</v>
      </c>
      <c r="Y256" s="42">
        <f t="shared" si="327"/>
        <v>244774</v>
      </c>
      <c r="Z256" s="42">
        <f t="shared" si="328"/>
        <v>0</v>
      </c>
    </row>
    <row r="257" spans="1:26" s="12" customFormat="1" ht="78" customHeight="1" x14ac:dyDescent="0.25">
      <c r="A257" s="10"/>
      <c r="B257" s="75" t="s">
        <v>386</v>
      </c>
      <c r="C257" s="42"/>
      <c r="D257" s="42"/>
      <c r="E257" s="42"/>
      <c r="F257" s="42"/>
      <c r="G257" s="42"/>
      <c r="H257" s="42"/>
      <c r="I257" s="42">
        <f t="shared" si="341"/>
        <v>0</v>
      </c>
      <c r="J257" s="42">
        <f t="shared" si="345"/>
        <v>0</v>
      </c>
      <c r="K257" s="42">
        <f t="shared" si="346"/>
        <v>0</v>
      </c>
      <c r="L257" s="42">
        <v>880</v>
      </c>
      <c r="M257" s="42">
        <v>0</v>
      </c>
      <c r="N257" s="42">
        <v>0</v>
      </c>
      <c r="O257" s="42">
        <f t="shared" si="347"/>
        <v>880</v>
      </c>
      <c r="P257" s="42">
        <f t="shared" si="348"/>
        <v>0</v>
      </c>
      <c r="Q257" s="42">
        <f t="shared" si="349"/>
        <v>0</v>
      </c>
      <c r="R257" s="69">
        <v>2500</v>
      </c>
      <c r="S257" s="69">
        <v>0</v>
      </c>
      <c r="T257" s="69">
        <v>0</v>
      </c>
      <c r="U257" s="42">
        <f t="shared" si="342"/>
        <v>1620</v>
      </c>
      <c r="V257" s="42">
        <f t="shared" si="343"/>
        <v>0</v>
      </c>
      <c r="W257" s="42">
        <f t="shared" si="344"/>
        <v>0</v>
      </c>
      <c r="X257" s="42">
        <f t="shared" si="326"/>
        <v>2500</v>
      </c>
      <c r="Y257" s="42">
        <f t="shared" si="327"/>
        <v>0</v>
      </c>
      <c r="Z257" s="42">
        <f t="shared" si="328"/>
        <v>0</v>
      </c>
    </row>
    <row r="258" spans="1:26" s="12" customFormat="1" ht="33.75" customHeight="1" x14ac:dyDescent="0.25">
      <c r="A258" s="10"/>
      <c r="B258" s="75" t="s">
        <v>394</v>
      </c>
      <c r="C258" s="42"/>
      <c r="D258" s="42"/>
      <c r="E258" s="42"/>
      <c r="F258" s="42"/>
      <c r="G258" s="42"/>
      <c r="H258" s="42"/>
      <c r="I258" s="42">
        <f t="shared" si="341"/>
        <v>0</v>
      </c>
      <c r="J258" s="42">
        <f t="shared" si="345"/>
        <v>0</v>
      </c>
      <c r="K258" s="42">
        <f t="shared" si="346"/>
        <v>0</v>
      </c>
      <c r="L258" s="42">
        <v>0</v>
      </c>
      <c r="M258" s="42">
        <v>0</v>
      </c>
      <c r="N258" s="42">
        <v>0</v>
      </c>
      <c r="O258" s="42">
        <f t="shared" si="347"/>
        <v>0</v>
      </c>
      <c r="P258" s="42">
        <f t="shared" si="348"/>
        <v>0</v>
      </c>
      <c r="Q258" s="42">
        <f t="shared" si="349"/>
        <v>0</v>
      </c>
      <c r="R258" s="69">
        <v>21710</v>
      </c>
      <c r="S258" s="69">
        <v>0</v>
      </c>
      <c r="T258" s="69">
        <v>0</v>
      </c>
      <c r="U258" s="42">
        <f t="shared" si="342"/>
        <v>21710</v>
      </c>
      <c r="V258" s="42">
        <f t="shared" si="343"/>
        <v>0</v>
      </c>
      <c r="W258" s="42">
        <f t="shared" si="344"/>
        <v>0</v>
      </c>
      <c r="X258" s="42">
        <f t="shared" si="326"/>
        <v>21710</v>
      </c>
      <c r="Y258" s="42">
        <f t="shared" si="327"/>
        <v>0</v>
      </c>
      <c r="Z258" s="42">
        <f t="shared" si="328"/>
        <v>0</v>
      </c>
    </row>
    <row r="259" spans="1:26" s="12" customFormat="1" ht="46.5" customHeight="1" x14ac:dyDescent="0.25">
      <c r="A259" s="10"/>
      <c r="B259" s="75" t="s">
        <v>395</v>
      </c>
      <c r="C259" s="42"/>
      <c r="D259" s="42"/>
      <c r="E259" s="42"/>
      <c r="F259" s="42"/>
      <c r="G259" s="42"/>
      <c r="H259" s="42"/>
      <c r="I259" s="42">
        <f t="shared" ref="I259" si="389">F259-C259</f>
        <v>0</v>
      </c>
      <c r="J259" s="42">
        <f t="shared" ref="J259" si="390">G259-D259</f>
        <v>0</v>
      </c>
      <c r="K259" s="42">
        <f t="shared" ref="K259" si="391">H259-E259</f>
        <v>0</v>
      </c>
      <c r="L259" s="42">
        <v>0</v>
      </c>
      <c r="M259" s="42">
        <v>0</v>
      </c>
      <c r="N259" s="42">
        <v>0</v>
      </c>
      <c r="O259" s="42">
        <f t="shared" ref="O259" si="392">L259-F259</f>
        <v>0</v>
      </c>
      <c r="P259" s="42">
        <f t="shared" ref="P259" si="393">M259-G259</f>
        <v>0</v>
      </c>
      <c r="Q259" s="42">
        <f t="shared" ref="Q259" si="394">N259-H259</f>
        <v>0</v>
      </c>
      <c r="R259" s="69">
        <v>330</v>
      </c>
      <c r="S259" s="69">
        <v>0</v>
      </c>
      <c r="T259" s="69">
        <v>0</v>
      </c>
      <c r="U259" s="42">
        <f t="shared" ref="U259" si="395">R259-L259</f>
        <v>330</v>
      </c>
      <c r="V259" s="42">
        <f t="shared" ref="V259" si="396">S259-M259</f>
        <v>0</v>
      </c>
      <c r="W259" s="42">
        <f t="shared" ref="W259" si="397">T259-N259</f>
        <v>0</v>
      </c>
      <c r="X259" s="42">
        <f t="shared" ref="X259" si="398">R259-C259</f>
        <v>330</v>
      </c>
      <c r="Y259" s="42">
        <f t="shared" ref="Y259" si="399">S259-D259</f>
        <v>0</v>
      </c>
      <c r="Z259" s="42">
        <f t="shared" ref="Z259" si="400">T259-E259</f>
        <v>0</v>
      </c>
    </row>
    <row r="260" spans="1:26" s="12" customFormat="1" ht="53.25" hidden="1" customHeight="1" x14ac:dyDescent="0.25">
      <c r="A260" s="10"/>
      <c r="B260" s="75" t="s">
        <v>396</v>
      </c>
      <c r="C260" s="42"/>
      <c r="D260" s="42"/>
      <c r="E260" s="42"/>
      <c r="F260" s="42"/>
      <c r="G260" s="42"/>
      <c r="H260" s="42"/>
      <c r="I260" s="42">
        <f t="shared" si="341"/>
        <v>0</v>
      </c>
      <c r="J260" s="42">
        <f t="shared" si="345"/>
        <v>0</v>
      </c>
      <c r="K260" s="42">
        <f t="shared" si="346"/>
        <v>0</v>
      </c>
      <c r="L260" s="42">
        <v>0</v>
      </c>
      <c r="M260" s="42">
        <v>0</v>
      </c>
      <c r="N260" s="42">
        <v>0</v>
      </c>
      <c r="O260" s="42">
        <f t="shared" si="347"/>
        <v>0</v>
      </c>
      <c r="P260" s="42">
        <f t="shared" si="348"/>
        <v>0</v>
      </c>
      <c r="Q260" s="42">
        <f t="shared" si="349"/>
        <v>0</v>
      </c>
      <c r="R260" s="69">
        <v>0</v>
      </c>
      <c r="S260" s="69">
        <v>0</v>
      </c>
      <c r="T260" s="69">
        <v>0</v>
      </c>
      <c r="U260" s="42">
        <f t="shared" si="342"/>
        <v>0</v>
      </c>
      <c r="V260" s="42">
        <f t="shared" si="343"/>
        <v>0</v>
      </c>
      <c r="W260" s="42">
        <f t="shared" si="344"/>
        <v>0</v>
      </c>
      <c r="X260" s="42">
        <f t="shared" si="326"/>
        <v>0</v>
      </c>
      <c r="Y260" s="42">
        <f t="shared" si="327"/>
        <v>0</v>
      </c>
      <c r="Z260" s="42">
        <f t="shared" si="328"/>
        <v>0</v>
      </c>
    </row>
    <row r="261" spans="1:26" s="6" customFormat="1" ht="34.5" hidden="1" customHeight="1" x14ac:dyDescent="0.25">
      <c r="A261" s="28" t="s">
        <v>300</v>
      </c>
      <c r="B261" s="29" t="s">
        <v>301</v>
      </c>
      <c r="C261" s="35"/>
      <c r="D261" s="35"/>
      <c r="E261" s="35"/>
      <c r="F261" s="35"/>
      <c r="G261" s="35"/>
      <c r="H261" s="35"/>
      <c r="I261" s="35">
        <f t="shared" si="341"/>
        <v>0</v>
      </c>
      <c r="J261" s="35">
        <f t="shared" si="345"/>
        <v>0</v>
      </c>
      <c r="K261" s="35">
        <f t="shared" si="346"/>
        <v>0</v>
      </c>
      <c r="L261" s="35"/>
      <c r="M261" s="35"/>
      <c r="N261" s="35"/>
      <c r="O261" s="35">
        <f t="shared" si="347"/>
        <v>0</v>
      </c>
      <c r="P261" s="35">
        <f t="shared" si="348"/>
        <v>0</v>
      </c>
      <c r="Q261" s="35">
        <f t="shared" si="349"/>
        <v>0</v>
      </c>
      <c r="R261" s="116"/>
      <c r="S261" s="116">
        <v>0</v>
      </c>
      <c r="T261" s="116">
        <v>0</v>
      </c>
      <c r="U261" s="35">
        <f t="shared" si="342"/>
        <v>0</v>
      </c>
      <c r="V261" s="35">
        <f t="shared" si="343"/>
        <v>0</v>
      </c>
      <c r="W261" s="35">
        <f t="shared" si="344"/>
        <v>0</v>
      </c>
      <c r="X261" s="35">
        <f t="shared" si="326"/>
        <v>0</v>
      </c>
      <c r="Y261" s="35">
        <f t="shared" si="327"/>
        <v>0</v>
      </c>
      <c r="Z261" s="35">
        <f t="shared" si="328"/>
        <v>0</v>
      </c>
    </row>
    <row r="262" spans="1:26" s="6" customFormat="1" ht="34.5" hidden="1" customHeight="1" x14ac:dyDescent="0.25">
      <c r="A262" s="28" t="s">
        <v>8</v>
      </c>
      <c r="B262" s="29" t="s">
        <v>7</v>
      </c>
      <c r="C262" s="35"/>
      <c r="D262" s="35"/>
      <c r="E262" s="35"/>
      <c r="F262" s="35"/>
      <c r="G262" s="35"/>
      <c r="H262" s="35"/>
      <c r="I262" s="35">
        <f t="shared" si="341"/>
        <v>0</v>
      </c>
      <c r="J262" s="35">
        <f t="shared" si="345"/>
        <v>0</v>
      </c>
      <c r="K262" s="35">
        <f t="shared" si="346"/>
        <v>0</v>
      </c>
      <c r="L262" s="35"/>
      <c r="M262" s="35"/>
      <c r="N262" s="35"/>
      <c r="O262" s="35">
        <f t="shared" si="347"/>
        <v>0</v>
      </c>
      <c r="P262" s="35">
        <f t="shared" si="348"/>
        <v>0</v>
      </c>
      <c r="Q262" s="35">
        <f t="shared" si="349"/>
        <v>0</v>
      </c>
      <c r="R262" s="116"/>
      <c r="S262" s="116"/>
      <c r="T262" s="116"/>
      <c r="U262" s="35">
        <f t="shared" si="342"/>
        <v>0</v>
      </c>
      <c r="V262" s="35">
        <f t="shared" si="343"/>
        <v>0</v>
      </c>
      <c r="W262" s="35">
        <f t="shared" si="344"/>
        <v>0</v>
      </c>
      <c r="X262" s="35">
        <f t="shared" si="326"/>
        <v>0</v>
      </c>
      <c r="Y262" s="35">
        <f t="shared" si="327"/>
        <v>0</v>
      </c>
      <c r="Z262" s="35">
        <f t="shared" si="328"/>
        <v>0</v>
      </c>
    </row>
    <row r="263" spans="1:26" s="6" customFormat="1" ht="21.75" hidden="1" customHeight="1" x14ac:dyDescent="0.25">
      <c r="A263" s="28" t="s">
        <v>6</v>
      </c>
      <c r="B263" s="29" t="s">
        <v>5</v>
      </c>
      <c r="C263" s="35"/>
      <c r="D263" s="35"/>
      <c r="E263" s="35"/>
      <c r="F263" s="35"/>
      <c r="G263" s="35"/>
      <c r="H263" s="35"/>
      <c r="I263" s="35">
        <f t="shared" si="341"/>
        <v>0</v>
      </c>
      <c r="J263" s="35">
        <f t="shared" si="345"/>
        <v>0</v>
      </c>
      <c r="K263" s="35">
        <f t="shared" si="346"/>
        <v>0</v>
      </c>
      <c r="L263" s="35"/>
      <c r="M263" s="35"/>
      <c r="N263" s="35"/>
      <c r="O263" s="35">
        <f t="shared" si="347"/>
        <v>0</v>
      </c>
      <c r="P263" s="35">
        <f t="shared" si="348"/>
        <v>0</v>
      </c>
      <c r="Q263" s="35">
        <f t="shared" si="349"/>
        <v>0</v>
      </c>
      <c r="R263" s="116"/>
      <c r="S263" s="116"/>
      <c r="T263" s="116"/>
      <c r="U263" s="35">
        <f t="shared" si="342"/>
        <v>0</v>
      </c>
      <c r="V263" s="35">
        <f t="shared" si="343"/>
        <v>0</v>
      </c>
      <c r="W263" s="35">
        <f t="shared" si="344"/>
        <v>0</v>
      </c>
      <c r="X263" s="35">
        <f t="shared" si="326"/>
        <v>0</v>
      </c>
      <c r="Y263" s="35">
        <f t="shared" si="327"/>
        <v>0</v>
      </c>
      <c r="Z263" s="35">
        <f t="shared" si="328"/>
        <v>0</v>
      </c>
    </row>
    <row r="264" spans="1:26" s="6" customFormat="1" ht="64.5" hidden="1" customHeight="1" x14ac:dyDescent="0.25">
      <c r="A264" s="4" t="s">
        <v>4</v>
      </c>
      <c r="B264" s="7" t="s">
        <v>3</v>
      </c>
      <c r="C264" s="35"/>
      <c r="D264" s="35"/>
      <c r="E264" s="35"/>
      <c r="F264" s="35"/>
      <c r="G264" s="35"/>
      <c r="H264" s="35"/>
      <c r="I264" s="35">
        <f t="shared" si="341"/>
        <v>0</v>
      </c>
      <c r="J264" s="35">
        <f t="shared" si="345"/>
        <v>0</v>
      </c>
      <c r="K264" s="35">
        <f t="shared" si="346"/>
        <v>0</v>
      </c>
      <c r="L264" s="35"/>
      <c r="M264" s="35"/>
      <c r="N264" s="35"/>
      <c r="O264" s="35">
        <f t="shared" si="347"/>
        <v>0</v>
      </c>
      <c r="P264" s="35">
        <f t="shared" si="348"/>
        <v>0</v>
      </c>
      <c r="Q264" s="35">
        <f t="shared" si="349"/>
        <v>0</v>
      </c>
      <c r="R264" s="116">
        <f>SUM(R265:R266)</f>
        <v>0</v>
      </c>
      <c r="S264" s="116"/>
      <c r="T264" s="116"/>
      <c r="U264" s="35">
        <f t="shared" si="342"/>
        <v>0</v>
      </c>
      <c r="V264" s="35">
        <f t="shared" si="343"/>
        <v>0</v>
      </c>
      <c r="W264" s="35">
        <f t="shared" si="344"/>
        <v>0</v>
      </c>
      <c r="X264" s="35">
        <f t="shared" si="326"/>
        <v>0</v>
      </c>
      <c r="Y264" s="35">
        <f t="shared" si="327"/>
        <v>0</v>
      </c>
      <c r="Z264" s="35">
        <f t="shared" si="328"/>
        <v>0</v>
      </c>
    </row>
    <row r="265" spans="1:26" ht="32.25" hidden="1" customHeight="1" x14ac:dyDescent="0.25">
      <c r="A265" s="8" t="s">
        <v>264</v>
      </c>
      <c r="B265" s="20" t="s">
        <v>262</v>
      </c>
      <c r="C265" s="40"/>
      <c r="D265" s="40"/>
      <c r="E265" s="40"/>
      <c r="F265" s="40"/>
      <c r="G265" s="40"/>
      <c r="H265" s="40"/>
      <c r="I265" s="40">
        <f t="shared" si="341"/>
        <v>0</v>
      </c>
      <c r="J265" s="40">
        <f t="shared" si="345"/>
        <v>0</v>
      </c>
      <c r="K265" s="40">
        <f t="shared" si="346"/>
        <v>0</v>
      </c>
      <c r="L265" s="40"/>
      <c r="M265" s="40"/>
      <c r="N265" s="40"/>
      <c r="O265" s="40">
        <f t="shared" si="347"/>
        <v>0</v>
      </c>
      <c r="P265" s="40">
        <f t="shared" si="348"/>
        <v>0</v>
      </c>
      <c r="Q265" s="40">
        <f t="shared" si="349"/>
        <v>0</v>
      </c>
      <c r="R265" s="117"/>
      <c r="S265" s="117"/>
      <c r="T265" s="117"/>
      <c r="U265" s="40">
        <f t="shared" si="342"/>
        <v>0</v>
      </c>
      <c r="V265" s="40">
        <f t="shared" si="343"/>
        <v>0</v>
      </c>
      <c r="W265" s="40">
        <f t="shared" si="344"/>
        <v>0</v>
      </c>
      <c r="X265" s="40">
        <f t="shared" si="326"/>
        <v>0</v>
      </c>
      <c r="Y265" s="40">
        <f t="shared" si="327"/>
        <v>0</v>
      </c>
      <c r="Z265" s="40">
        <f t="shared" si="328"/>
        <v>0</v>
      </c>
    </row>
    <row r="266" spans="1:26" ht="32.25" hidden="1" customHeight="1" x14ac:dyDescent="0.25">
      <c r="A266" s="8" t="s">
        <v>265</v>
      </c>
      <c r="B266" s="20" t="s">
        <v>263</v>
      </c>
      <c r="C266" s="40"/>
      <c r="D266" s="40"/>
      <c r="E266" s="40"/>
      <c r="F266" s="40"/>
      <c r="G266" s="40"/>
      <c r="H266" s="40"/>
      <c r="I266" s="40">
        <f t="shared" si="341"/>
        <v>0</v>
      </c>
      <c r="J266" s="40">
        <f t="shared" si="345"/>
        <v>0</v>
      </c>
      <c r="K266" s="40">
        <f t="shared" si="346"/>
        <v>0</v>
      </c>
      <c r="L266" s="40"/>
      <c r="M266" s="40"/>
      <c r="N266" s="40"/>
      <c r="O266" s="40">
        <f t="shared" si="347"/>
        <v>0</v>
      </c>
      <c r="P266" s="40">
        <f t="shared" si="348"/>
        <v>0</v>
      </c>
      <c r="Q266" s="40">
        <f t="shared" si="349"/>
        <v>0</v>
      </c>
      <c r="R266" s="117"/>
      <c r="S266" s="117"/>
      <c r="T266" s="117"/>
      <c r="U266" s="40">
        <f t="shared" si="342"/>
        <v>0</v>
      </c>
      <c r="V266" s="40">
        <f t="shared" si="343"/>
        <v>0</v>
      </c>
      <c r="W266" s="40">
        <f t="shared" si="344"/>
        <v>0</v>
      </c>
      <c r="X266" s="40">
        <f t="shared" si="326"/>
        <v>0</v>
      </c>
      <c r="Y266" s="40">
        <f t="shared" si="327"/>
        <v>0</v>
      </c>
      <c r="Z266" s="40">
        <f t="shared" si="328"/>
        <v>0</v>
      </c>
    </row>
    <row r="267" spans="1:26" s="6" customFormat="1" ht="51.75" customHeight="1" x14ac:dyDescent="0.25">
      <c r="A267" s="4" t="s">
        <v>2</v>
      </c>
      <c r="B267" s="7" t="s">
        <v>1</v>
      </c>
      <c r="C267" s="35"/>
      <c r="D267" s="35"/>
      <c r="E267" s="35"/>
      <c r="F267" s="35"/>
      <c r="G267" s="35"/>
      <c r="H267" s="35"/>
      <c r="I267" s="35">
        <f t="shared" si="341"/>
        <v>0</v>
      </c>
      <c r="J267" s="35">
        <f t="shared" si="345"/>
        <v>0</v>
      </c>
      <c r="K267" s="35">
        <f t="shared" si="346"/>
        <v>0</v>
      </c>
      <c r="L267" s="35">
        <f>SUM(L268:L269)</f>
        <v>8577.1093999999994</v>
      </c>
      <c r="M267" s="35">
        <f t="shared" ref="M267:N267" si="401">SUM(M268:M269)</f>
        <v>0</v>
      </c>
      <c r="N267" s="35">
        <f t="shared" si="401"/>
        <v>0</v>
      </c>
      <c r="O267" s="35">
        <f t="shared" si="347"/>
        <v>8577.1093999999994</v>
      </c>
      <c r="P267" s="35">
        <f t="shared" si="348"/>
        <v>0</v>
      </c>
      <c r="Q267" s="35">
        <f t="shared" si="349"/>
        <v>0</v>
      </c>
      <c r="R267" s="116">
        <f t="shared" ref="R267" si="402">SUM(R268:R269)</f>
        <v>8577.1093999999994</v>
      </c>
      <c r="S267" s="116">
        <f t="shared" ref="S267" si="403">SUM(S268:S269)</f>
        <v>0</v>
      </c>
      <c r="T267" s="116">
        <f t="shared" ref="T267" si="404">SUM(T268:T269)</f>
        <v>0</v>
      </c>
      <c r="U267" s="35">
        <f t="shared" si="342"/>
        <v>0</v>
      </c>
      <c r="V267" s="35">
        <f t="shared" si="343"/>
        <v>0</v>
      </c>
      <c r="W267" s="35">
        <f t="shared" si="344"/>
        <v>0</v>
      </c>
      <c r="X267" s="35">
        <f t="shared" si="326"/>
        <v>8577.1093999999994</v>
      </c>
      <c r="Y267" s="35">
        <f t="shared" si="327"/>
        <v>0</v>
      </c>
      <c r="Z267" s="35">
        <f t="shared" si="328"/>
        <v>0</v>
      </c>
    </row>
    <row r="268" spans="1:26" ht="82.5" hidden="1" customHeight="1" x14ac:dyDescent="0.25">
      <c r="A268" s="90" t="s">
        <v>267</v>
      </c>
      <c r="B268" s="91" t="s">
        <v>388</v>
      </c>
      <c r="C268" s="40"/>
      <c r="D268" s="40"/>
      <c r="E268" s="40"/>
      <c r="F268" s="40"/>
      <c r="G268" s="40"/>
      <c r="H268" s="40"/>
      <c r="I268" s="40"/>
      <c r="J268" s="40"/>
      <c r="K268" s="40"/>
      <c r="L268" s="40">
        <v>8577.1093999999994</v>
      </c>
      <c r="M268" s="40"/>
      <c r="N268" s="40"/>
      <c r="O268" s="40">
        <f t="shared" ref="O268" si="405">L268-F268</f>
        <v>8577.1093999999994</v>
      </c>
      <c r="P268" s="40">
        <f t="shared" ref="P268" si="406">M268-G268</f>
        <v>0</v>
      </c>
      <c r="Q268" s="40">
        <f t="shared" ref="Q268" si="407">N268-H268</f>
        <v>0</v>
      </c>
      <c r="R268" s="117">
        <v>8577.1093999999994</v>
      </c>
      <c r="S268" s="117">
        <v>0</v>
      </c>
      <c r="T268" s="117">
        <v>0</v>
      </c>
      <c r="U268" s="42">
        <f t="shared" ref="U268" si="408">R268-L268</f>
        <v>0</v>
      </c>
      <c r="V268" s="42">
        <f t="shared" ref="V268" si="409">S268-M268</f>
        <v>0</v>
      </c>
      <c r="W268" s="42">
        <f t="shared" ref="W268" si="410">T268-N268</f>
        <v>0</v>
      </c>
      <c r="X268" s="40">
        <f t="shared" si="326"/>
        <v>8577.1093999999994</v>
      </c>
      <c r="Y268" s="40">
        <f t="shared" si="327"/>
        <v>0</v>
      </c>
      <c r="Z268" s="40">
        <f t="shared" si="328"/>
        <v>0</v>
      </c>
    </row>
    <row r="269" spans="1:26" ht="48" hidden="1" customHeight="1" x14ac:dyDescent="0.25">
      <c r="A269" s="8" t="s">
        <v>267</v>
      </c>
      <c r="B269" s="20" t="s">
        <v>266</v>
      </c>
      <c r="C269" s="40"/>
      <c r="D269" s="40"/>
      <c r="E269" s="40"/>
      <c r="F269" s="40"/>
      <c r="G269" s="40"/>
      <c r="H269" s="40"/>
      <c r="I269" s="40">
        <f t="shared" si="341"/>
        <v>0</v>
      </c>
      <c r="J269" s="40">
        <f t="shared" si="345"/>
        <v>0</v>
      </c>
      <c r="K269" s="40">
        <f t="shared" si="346"/>
        <v>0</v>
      </c>
      <c r="L269" s="40"/>
      <c r="M269" s="40"/>
      <c r="N269" s="40"/>
      <c r="O269" s="40">
        <f t="shared" si="347"/>
        <v>0</v>
      </c>
      <c r="P269" s="40">
        <f t="shared" si="348"/>
        <v>0</v>
      </c>
      <c r="Q269" s="40">
        <f t="shared" si="349"/>
        <v>0</v>
      </c>
      <c r="R269" s="117"/>
      <c r="S269" s="117"/>
      <c r="T269" s="117"/>
      <c r="U269" s="40">
        <f t="shared" si="342"/>
        <v>0</v>
      </c>
      <c r="V269" s="40">
        <f t="shared" si="343"/>
        <v>0</v>
      </c>
      <c r="W269" s="40">
        <f t="shared" si="344"/>
        <v>0</v>
      </c>
      <c r="X269" s="40">
        <f t="shared" si="326"/>
        <v>0</v>
      </c>
      <c r="Y269" s="40">
        <f t="shared" si="327"/>
        <v>0</v>
      </c>
      <c r="Z269" s="40">
        <f t="shared" si="328"/>
        <v>0</v>
      </c>
    </row>
    <row r="270" spans="1:26" s="6" customFormat="1" ht="25.5" customHeight="1" x14ac:dyDescent="0.25">
      <c r="A270" s="19"/>
      <c r="B270" s="5" t="s">
        <v>0</v>
      </c>
      <c r="C270" s="35">
        <f>C10+C128</f>
        <v>11780524.539029997</v>
      </c>
      <c r="D270" s="35">
        <f>D10+D128</f>
        <v>8588496.2275799997</v>
      </c>
      <c r="E270" s="35">
        <f>E10+E128</f>
        <v>8998644.6587200016</v>
      </c>
      <c r="F270" s="35">
        <f t="shared" ref="F270:H270" si="411">F10+F128</f>
        <v>11780524.539029999</v>
      </c>
      <c r="G270" s="35">
        <f t="shared" si="411"/>
        <v>8588496.2275799997</v>
      </c>
      <c r="H270" s="35">
        <f t="shared" si="411"/>
        <v>8998644.6587201245</v>
      </c>
      <c r="I270" s="35">
        <f>F270-C270</f>
        <v>0</v>
      </c>
      <c r="J270" s="35">
        <f t="shared" si="345"/>
        <v>0</v>
      </c>
      <c r="K270" s="35">
        <f>H270-E270</f>
        <v>1.2293457984924316E-7</v>
      </c>
      <c r="L270" s="35">
        <f t="shared" ref="L270:N270" si="412">L10+L128</f>
        <v>12256169.51859</v>
      </c>
      <c r="M270" s="35">
        <f t="shared" si="412"/>
        <v>8793962.8042600006</v>
      </c>
      <c r="N270" s="35">
        <f t="shared" si="412"/>
        <v>8997599.3821600005</v>
      </c>
      <c r="O270" s="35">
        <f t="shared" si="347"/>
        <v>475644.97956000082</v>
      </c>
      <c r="P270" s="35">
        <f t="shared" si="348"/>
        <v>205466.57668000087</v>
      </c>
      <c r="Q270" s="35">
        <f t="shared" si="349"/>
        <v>-1045.2765601240098</v>
      </c>
      <c r="R270" s="116">
        <f>R10+R128</f>
        <v>12073896.52507</v>
      </c>
      <c r="S270" s="116">
        <f>S10+S128</f>
        <v>9197677.3483100012</v>
      </c>
      <c r="T270" s="116">
        <f>T10+T128</f>
        <v>8997599.3821600005</v>
      </c>
      <c r="U270" s="35">
        <f t="shared" si="342"/>
        <v>-182272.99351999909</v>
      </c>
      <c r="V270" s="35">
        <f t="shared" si="343"/>
        <v>403714.54405000061</v>
      </c>
      <c r="W270" s="35">
        <f t="shared" si="344"/>
        <v>0</v>
      </c>
      <c r="X270" s="35">
        <f t="shared" si="326"/>
        <v>293371.9860400036</v>
      </c>
      <c r="Y270" s="35">
        <f t="shared" si="327"/>
        <v>609181.12073000148</v>
      </c>
      <c r="Z270" s="35">
        <f t="shared" si="328"/>
        <v>-1045.2765600010753</v>
      </c>
    </row>
    <row r="271" spans="1:26" ht="10.15" customHeight="1" x14ac:dyDescent="0.25">
      <c r="H271" s="89" t="s">
        <v>374</v>
      </c>
    </row>
    <row r="273" spans="9:21" ht="14.25" customHeight="1" x14ac:dyDescent="0.25">
      <c r="I273" s="58"/>
      <c r="O273" s="58"/>
      <c r="U273" s="58"/>
    </row>
    <row r="274" spans="9:21" ht="14.25" customHeight="1" x14ac:dyDescent="0.25"/>
  </sheetData>
  <mergeCells count="35">
    <mergeCell ref="O8:O9"/>
    <mergeCell ref="P8:Q8"/>
    <mergeCell ref="R1:T1"/>
    <mergeCell ref="R3:T3"/>
    <mergeCell ref="C3:E3"/>
    <mergeCell ref="C1:E1"/>
    <mergeCell ref="F1:H1"/>
    <mergeCell ref="F3:H3"/>
    <mergeCell ref="L1:N1"/>
    <mergeCell ref="L3:N3"/>
    <mergeCell ref="C7:E7"/>
    <mergeCell ref="F7:H7"/>
    <mergeCell ref="A5:T5"/>
    <mergeCell ref="U7:W7"/>
    <mergeCell ref="X7:Z7"/>
    <mergeCell ref="R7:T7"/>
    <mergeCell ref="L7:N7"/>
    <mergeCell ref="I7:K7"/>
    <mergeCell ref="O7:Q7"/>
    <mergeCell ref="X8:X9"/>
    <mergeCell ref="Y8:Z8"/>
    <mergeCell ref="A8:A9"/>
    <mergeCell ref="B8:B9"/>
    <mergeCell ref="C8:C9"/>
    <mergeCell ref="D8:E8"/>
    <mergeCell ref="F8:F9"/>
    <mergeCell ref="G8:H8"/>
    <mergeCell ref="U8:U9"/>
    <mergeCell ref="V8:W8"/>
    <mergeCell ref="R8:R9"/>
    <mergeCell ref="S8:T8"/>
    <mergeCell ref="L8:L9"/>
    <mergeCell ref="M8:N8"/>
    <mergeCell ref="I8:I9"/>
    <mergeCell ref="J8:K8"/>
  </mergeCells>
  <phoneticPr fontId="23" type="noConversion"/>
  <pageMargins left="1.1811023622047245" right="0.39370078740157483" top="0.78740157480314965" bottom="0.59055118110236227" header="0.19685039370078741" footer="0.23622047244094491"/>
  <pageSetup paperSize="9" scale="55" orientation="portrait" r:id="rId1"/>
  <headerFooter alignWithMargins="0"/>
  <rowBreaks count="1" manualBreakCount="1">
    <brk id="18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209 Koroleva</cp:lastModifiedBy>
  <cp:lastPrinted>2023-12-01T06:14:17Z</cp:lastPrinted>
  <dcterms:created xsi:type="dcterms:W3CDTF">2020-11-06T11:10:42Z</dcterms:created>
  <dcterms:modified xsi:type="dcterms:W3CDTF">2023-12-01T06:14:20Z</dcterms:modified>
</cp:coreProperties>
</file>