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st\БЮДЖЕТЫ\бюджет 2021\материалы к бюджету\"/>
    </mc:Choice>
  </mc:AlternateContent>
  <bookViews>
    <workbookView xWindow="0" yWindow="420" windowWidth="28800" windowHeight="12012"/>
  </bookViews>
  <sheets>
    <sheet name="доходы" sheetId="1" r:id="rId1"/>
  </sheets>
  <definedNames>
    <definedName name="_xlnm._FilterDatabase" localSheetId="0" hidden="1">доходы!$A$9:$K$10</definedName>
    <definedName name="_xlnm.Print_Titles" localSheetId="0">доходы!$8:$10</definedName>
    <definedName name="_xlnm.Print_Area" localSheetId="0">доходы!$A$1:$K$293</definedName>
  </definedNames>
  <calcPr calcId="162913" refMode="R1C1"/>
</workbook>
</file>

<file path=xl/calcChain.xml><?xml version="1.0" encoding="utf-8"?>
<calcChain xmlns="http://schemas.openxmlformats.org/spreadsheetml/2006/main">
  <c r="G217" i="1" l="1"/>
  <c r="H209" i="1"/>
  <c r="I93" i="1" l="1"/>
  <c r="J93" i="1"/>
  <c r="K93" i="1"/>
  <c r="H93" i="1"/>
  <c r="H151" i="1"/>
  <c r="G93" i="1"/>
  <c r="F93" i="1"/>
  <c r="H181" i="1" l="1"/>
  <c r="H180" i="1" s="1"/>
  <c r="H288" i="1"/>
  <c r="H287" i="1"/>
  <c r="H285" i="1"/>
  <c r="H284" i="1"/>
  <c r="H281" i="1"/>
  <c r="H282" i="1"/>
  <c r="H280" i="1"/>
  <c r="H272" i="1"/>
  <c r="H273" i="1"/>
  <c r="H275" i="1"/>
  <c r="H276" i="1"/>
  <c r="H271" i="1"/>
  <c r="H259" i="1"/>
  <c r="H260" i="1"/>
  <c r="H261" i="1"/>
  <c r="H262" i="1"/>
  <c r="H264" i="1"/>
  <c r="H265" i="1"/>
  <c r="H266" i="1"/>
  <c r="H268" i="1"/>
  <c r="H269" i="1"/>
  <c r="H258" i="1"/>
  <c r="H256" i="1"/>
  <c r="H255" i="1"/>
  <c r="H195" i="1"/>
  <c r="H196" i="1"/>
  <c r="H197" i="1"/>
  <c r="H198" i="1"/>
  <c r="H199" i="1"/>
  <c r="H202" i="1"/>
  <c r="H203" i="1"/>
  <c r="H206" i="1"/>
  <c r="H208" i="1"/>
  <c r="H212" i="1"/>
  <c r="H214" i="1"/>
  <c r="H216" i="1"/>
  <c r="H218" i="1"/>
  <c r="H220" i="1"/>
  <c r="H221" i="1"/>
  <c r="H222" i="1"/>
  <c r="H226" i="1"/>
  <c r="H230" i="1"/>
  <c r="H231" i="1"/>
  <c r="H232" i="1"/>
  <c r="H233" i="1"/>
  <c r="H235" i="1"/>
  <c r="H236" i="1"/>
  <c r="H238" i="1"/>
  <c r="H239" i="1"/>
  <c r="H241" i="1"/>
  <c r="H242" i="1"/>
  <c r="H243" i="1"/>
  <c r="H245" i="1"/>
  <c r="H246" i="1"/>
  <c r="H247" i="1"/>
  <c r="H249" i="1"/>
  <c r="H250" i="1"/>
  <c r="H251" i="1"/>
  <c r="H194" i="1"/>
  <c r="H190" i="1"/>
  <c r="H191" i="1"/>
  <c r="H192" i="1"/>
  <c r="H189" i="1"/>
  <c r="H187" i="1"/>
  <c r="H184" i="1"/>
  <c r="H182" i="1"/>
  <c r="H183" i="1"/>
  <c r="G167" i="1"/>
  <c r="G161" i="1"/>
  <c r="G72" i="1"/>
  <c r="H200" i="1" l="1"/>
  <c r="H217" i="1"/>
  <c r="H185" i="1"/>
  <c r="H176" i="1"/>
  <c r="H193" i="1"/>
  <c r="G48" i="1"/>
  <c r="I36" i="1"/>
  <c r="J36" i="1"/>
  <c r="J34" i="1" s="1"/>
  <c r="G37" i="1"/>
  <c r="H37" i="1"/>
  <c r="I37" i="1"/>
  <c r="J37" i="1"/>
  <c r="K37" i="1"/>
  <c r="F37" i="1"/>
  <c r="H36" i="1"/>
  <c r="H34" i="1" s="1"/>
  <c r="G36" i="1"/>
  <c r="G34" i="1" s="1"/>
  <c r="I34" i="1"/>
  <c r="K34" i="1"/>
  <c r="F34" i="1"/>
  <c r="G31" i="1"/>
  <c r="H31" i="1"/>
  <c r="I31" i="1"/>
  <c r="J31" i="1"/>
  <c r="K31" i="1"/>
  <c r="F31" i="1"/>
  <c r="G29" i="1"/>
  <c r="G13" i="1" l="1"/>
  <c r="G12" i="1" s="1"/>
  <c r="G286" i="1"/>
  <c r="G283" i="1" s="1"/>
  <c r="G279" i="1"/>
  <c r="G270" i="1"/>
  <c r="G257" i="1"/>
  <c r="G254" i="1"/>
  <c r="G215" i="1"/>
  <c r="G213" i="1"/>
  <c r="G211" i="1"/>
  <c r="G209" i="1"/>
  <c r="G207" i="1"/>
  <c r="G205" i="1"/>
  <c r="G200" i="1"/>
  <c r="G193" i="1"/>
  <c r="G185" i="1"/>
  <c r="G183" i="1"/>
  <c r="G180" i="1"/>
  <c r="G176" i="1"/>
  <c r="G170" i="1"/>
  <c r="G165" i="1"/>
  <c r="G156" i="1"/>
  <c r="G154" i="1" s="1"/>
  <c r="G87" i="1"/>
  <c r="G85" i="1"/>
  <c r="G82" i="1"/>
  <c r="G78" i="1"/>
  <c r="G65" i="1"/>
  <c r="G64" i="1" s="1"/>
  <c r="G61" i="1"/>
  <c r="G58" i="1"/>
  <c r="G51" i="1"/>
  <c r="G44" i="1"/>
  <c r="G41" i="1"/>
  <c r="G39" i="1" s="1"/>
  <c r="G25" i="1"/>
  <c r="G24" i="1" s="1"/>
  <c r="G19" i="1"/>
  <c r="G18" i="1" s="1"/>
  <c r="K286" i="1"/>
  <c r="K283" i="1" s="1"/>
  <c r="J286" i="1"/>
  <c r="J283" i="1" s="1"/>
  <c r="J282" i="1"/>
  <c r="J281" i="1"/>
  <c r="J280" i="1"/>
  <c r="K279" i="1"/>
  <c r="K272" i="1"/>
  <c r="J272" i="1"/>
  <c r="J270" i="1" s="1"/>
  <c r="K270" i="1"/>
  <c r="K257" i="1"/>
  <c r="J257" i="1"/>
  <c r="K254" i="1"/>
  <c r="J254" i="1"/>
  <c r="K217" i="1"/>
  <c r="J217" i="1"/>
  <c r="K215" i="1"/>
  <c r="J215" i="1"/>
  <c r="K213" i="1"/>
  <c r="J213" i="1"/>
  <c r="K211" i="1"/>
  <c r="J211" i="1"/>
  <c r="K209" i="1"/>
  <c r="J209" i="1"/>
  <c r="K207" i="1"/>
  <c r="J207" i="1"/>
  <c r="K205" i="1"/>
  <c r="J205" i="1"/>
  <c r="K200" i="1"/>
  <c r="J200" i="1"/>
  <c r="K193" i="1"/>
  <c r="J193" i="1"/>
  <c r="K185" i="1"/>
  <c r="J185" i="1"/>
  <c r="K183" i="1"/>
  <c r="J183" i="1"/>
  <c r="K180" i="1"/>
  <c r="K179" i="1" s="1"/>
  <c r="K178" i="1" s="1"/>
  <c r="K176" i="1" s="1"/>
  <c r="J180" i="1"/>
  <c r="J179" i="1" s="1"/>
  <c r="J178" i="1" s="1"/>
  <c r="J177" i="1" s="1"/>
  <c r="J176" i="1" s="1"/>
  <c r="J175" i="1"/>
  <c r="K170" i="1"/>
  <c r="J170" i="1"/>
  <c r="K167" i="1"/>
  <c r="K165" i="1" s="1"/>
  <c r="J167" i="1"/>
  <c r="J165" i="1" s="1"/>
  <c r="K161" i="1"/>
  <c r="J161" i="1"/>
  <c r="K156" i="1"/>
  <c r="J156" i="1"/>
  <c r="K87" i="1"/>
  <c r="J87" i="1"/>
  <c r="J85" i="1"/>
  <c r="K84" i="1"/>
  <c r="K82" i="1" s="1"/>
  <c r="J84" i="1"/>
  <c r="J82" i="1" s="1"/>
  <c r="K78" i="1"/>
  <c r="J78" i="1"/>
  <c r="K73" i="1"/>
  <c r="K72" i="1" s="1"/>
  <c r="J73" i="1"/>
  <c r="J72" i="1" s="1"/>
  <c r="K65" i="1"/>
  <c r="K64" i="1" s="1"/>
  <c r="J65" i="1"/>
  <c r="J64" i="1" s="1"/>
  <c r="K61" i="1"/>
  <c r="J61" i="1"/>
  <c r="K58" i="1"/>
  <c r="J58" i="1"/>
  <c r="K51" i="1"/>
  <c r="J51" i="1"/>
  <c r="K44" i="1"/>
  <c r="J44" i="1"/>
  <c r="K41" i="1"/>
  <c r="K39" i="1" s="1"/>
  <c r="J41" i="1"/>
  <c r="J39" i="1" s="1"/>
  <c r="K25" i="1"/>
  <c r="J25" i="1"/>
  <c r="K19" i="1"/>
  <c r="K18" i="1" s="1"/>
  <c r="J19" i="1"/>
  <c r="J18" i="1" s="1"/>
  <c r="K13" i="1"/>
  <c r="K12" i="1" s="1"/>
  <c r="J13" i="1"/>
  <c r="J12" i="1" s="1"/>
  <c r="I286" i="1"/>
  <c r="I283" i="1" s="1"/>
  <c r="I279" i="1"/>
  <c r="I270" i="1"/>
  <c r="I257" i="1"/>
  <c r="I254" i="1"/>
  <c r="I217" i="1"/>
  <c r="I215" i="1"/>
  <c r="I213" i="1"/>
  <c r="I211" i="1"/>
  <c r="I209" i="1"/>
  <c r="I207" i="1"/>
  <c r="I205" i="1"/>
  <c r="I200" i="1"/>
  <c r="I193" i="1"/>
  <c r="I185" i="1"/>
  <c r="I183" i="1"/>
  <c r="I180" i="1"/>
  <c r="I179" i="1" s="1"/>
  <c r="I178" i="1" s="1"/>
  <c r="I177" i="1" s="1"/>
  <c r="I176" i="1" s="1"/>
  <c r="I175" i="1"/>
  <c r="I170" i="1"/>
  <c r="I167" i="1"/>
  <c r="I165" i="1" s="1"/>
  <c r="I161" i="1"/>
  <c r="I156" i="1"/>
  <c r="I87" i="1"/>
  <c r="I85" i="1"/>
  <c r="I84" i="1"/>
  <c r="I82" i="1" s="1"/>
  <c r="I78" i="1"/>
  <c r="I73" i="1"/>
  <c r="I72" i="1" s="1"/>
  <c r="I65" i="1"/>
  <c r="I64" i="1" s="1"/>
  <c r="I61" i="1"/>
  <c r="I58" i="1"/>
  <c r="I51" i="1"/>
  <c r="I44" i="1"/>
  <c r="I41" i="1"/>
  <c r="I39" i="1" s="1"/>
  <c r="I25" i="1"/>
  <c r="I24" i="1" s="1"/>
  <c r="I19" i="1"/>
  <c r="I18" i="1"/>
  <c r="I13" i="1"/>
  <c r="I12" i="1" s="1"/>
  <c r="H286" i="1"/>
  <c r="H283" i="1" s="1"/>
  <c r="H279" i="1"/>
  <c r="H270" i="1"/>
  <c r="H257" i="1"/>
  <c r="H254" i="1"/>
  <c r="H170" i="1"/>
  <c r="H167" i="1"/>
  <c r="H165" i="1" s="1"/>
  <c r="H161" i="1"/>
  <c r="H156" i="1"/>
  <c r="H87" i="1"/>
  <c r="H85" i="1"/>
  <c r="H82" i="1"/>
  <c r="H78" i="1"/>
  <c r="H73" i="1"/>
  <c r="H72" i="1" s="1"/>
  <c r="H65" i="1"/>
  <c r="H64" i="1" s="1"/>
  <c r="H61" i="1"/>
  <c r="H58" i="1"/>
  <c r="H51" i="1"/>
  <c r="H44" i="1"/>
  <c r="H41" i="1"/>
  <c r="H39" i="1"/>
  <c r="H25" i="1"/>
  <c r="H24" i="1"/>
  <c r="H19" i="1"/>
  <c r="H18" i="1"/>
  <c r="H13" i="1"/>
  <c r="H12" i="1"/>
  <c r="F286" i="1"/>
  <c r="F283" i="1"/>
  <c r="F279" i="1"/>
  <c r="F270" i="1"/>
  <c r="F257" i="1"/>
  <c r="F254" i="1"/>
  <c r="F217" i="1"/>
  <c r="F215" i="1"/>
  <c r="H215" i="1" s="1"/>
  <c r="F213" i="1"/>
  <c r="H213" i="1" s="1"/>
  <c r="F211" i="1"/>
  <c r="H211" i="1" s="1"/>
  <c r="F209" i="1"/>
  <c r="F207" i="1"/>
  <c r="H207" i="1" s="1"/>
  <c r="F205" i="1"/>
  <c r="H205" i="1" s="1"/>
  <c r="F200" i="1"/>
  <c r="F193" i="1"/>
  <c r="F185" i="1"/>
  <c r="F183" i="1"/>
  <c r="F180" i="1"/>
  <c r="F176" i="1"/>
  <c r="F170" i="1"/>
  <c r="F167" i="1"/>
  <c r="F165" i="1" s="1"/>
  <c r="F161" i="1"/>
  <c r="F154" i="1" s="1"/>
  <c r="F156" i="1"/>
  <c r="F87" i="1"/>
  <c r="F85" i="1"/>
  <c r="F82" i="1"/>
  <c r="F78" i="1"/>
  <c r="F72" i="1"/>
  <c r="F65" i="1"/>
  <c r="F64" i="1" s="1"/>
  <c r="F61" i="1"/>
  <c r="F58" i="1"/>
  <c r="F51" i="1"/>
  <c r="F49" i="1" s="1"/>
  <c r="F44" i="1"/>
  <c r="F41" i="1"/>
  <c r="F39" i="1" s="1"/>
  <c r="F25" i="1"/>
  <c r="F24" i="1" s="1"/>
  <c r="F19" i="1"/>
  <c r="F18" i="1" s="1"/>
  <c r="F13" i="1"/>
  <c r="F12" i="1" s="1"/>
  <c r="J49" i="1" l="1"/>
  <c r="H204" i="1"/>
  <c r="G204" i="1"/>
  <c r="J279" i="1"/>
  <c r="J253" i="1" s="1"/>
  <c r="I49" i="1"/>
  <c r="K49" i="1"/>
  <c r="F77" i="1"/>
  <c r="F70" i="1" s="1"/>
  <c r="F11" i="1" s="1"/>
  <c r="G49" i="1"/>
  <c r="K77" i="1"/>
  <c r="K70" i="1" s="1"/>
  <c r="J154" i="1"/>
  <c r="F253" i="1"/>
  <c r="H154" i="1"/>
  <c r="K204" i="1"/>
  <c r="K169" i="1" s="1"/>
  <c r="J204" i="1"/>
  <c r="J169" i="1" s="1"/>
  <c r="J77" i="1"/>
  <c r="J70" i="1" s="1"/>
  <c r="H77" i="1"/>
  <c r="H70" i="1" s="1"/>
  <c r="I77" i="1"/>
  <c r="I70" i="1" s="1"/>
  <c r="I253" i="1"/>
  <c r="K154" i="1"/>
  <c r="K253" i="1"/>
  <c r="G253" i="1"/>
  <c r="F204" i="1"/>
  <c r="H49" i="1"/>
  <c r="I204" i="1"/>
  <c r="I169" i="1" s="1"/>
  <c r="I154" i="1"/>
  <c r="G169" i="1"/>
  <c r="G77" i="1"/>
  <c r="G70" i="1" s="1"/>
  <c r="G11" i="1" s="1"/>
  <c r="K24" i="1"/>
  <c r="J24" i="1"/>
  <c r="H253" i="1"/>
  <c r="H169" i="1" l="1"/>
  <c r="I11" i="1"/>
  <c r="K11" i="1"/>
  <c r="H11" i="1"/>
  <c r="J164" i="1"/>
  <c r="I163" i="1"/>
  <c r="I293" i="1" s="1"/>
  <c r="G163" i="1"/>
  <c r="G293" i="1" s="1"/>
  <c r="I164" i="1"/>
  <c r="F169" i="1"/>
  <c r="K163" i="1"/>
  <c r="J163" i="1"/>
  <c r="J11" i="1"/>
  <c r="G164" i="1"/>
  <c r="K164" i="1"/>
  <c r="H163" i="1"/>
  <c r="H164" i="1"/>
  <c r="K293" i="1" l="1"/>
  <c r="H293" i="1"/>
  <c r="J293" i="1"/>
  <c r="F164" i="1"/>
  <c r="F163" i="1"/>
  <c r="F293" i="1" s="1"/>
</calcChain>
</file>

<file path=xl/sharedStrings.xml><?xml version="1.0" encoding="utf-8"?>
<sst xmlns="http://schemas.openxmlformats.org/spreadsheetml/2006/main" count="718" uniqueCount="470">
  <si>
    <t>Код строки</t>
  </si>
  <si>
    <t>Классификация доходов бюджетов</t>
  </si>
  <si>
    <t>Наименование главного администратора доходов бюджета</t>
  </si>
  <si>
    <t>наименование</t>
  </si>
  <si>
    <t>Наименование бюджета</t>
  </si>
  <si>
    <t>Единица измерения: тыс. руб.</t>
  </si>
  <si>
    <t>код ГАДБ (АДБ)</t>
  </si>
  <si>
    <t>код бюджетной классификации РФ</t>
  </si>
  <si>
    <t>Прогноз доходов бюджета</t>
  </si>
  <si>
    <t>Кассовые поступления</t>
  </si>
  <si>
    <t>Оценка исполнения</t>
  </si>
  <si>
    <t>городской округ Ступино Московской области</t>
  </si>
  <si>
    <t>РЕЕСТР источников доходов 
бюджета городского округа Ступино Московской области на 2021 год и на плановый период 2022 и 2023 годов</t>
  </si>
  <si>
    <t>на "01" ноября 2020г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</si>
  <si>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</si>
  <si>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</si>
  <si>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</si>
  <si>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</si>
  <si>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</si>
  <si>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</si>
  <si>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</si>
  <si>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</si>
  <si>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</si>
  <si>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</si>
  <si>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</si>
  <si>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</si>
  <si>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</si>
  <si>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</si>
  <si>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</si>
  <si>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</si>
  <si>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</si>
  <si>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</si>
  <si>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</si>
  <si>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</si>
  <si>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</si>
  <si>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</si>
  <si>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</si>
  <si>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</si>
  <si>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</si>
  <si>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Земельный налог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</si>
  <si>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</si>
  <si>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обладающих земельным участком, расположенным в границах городских округов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</si>
  <si>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</si>
  <si>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</si>
  <si>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</si>
  <si>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</si>
  <si>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</si>
  <si>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</si>
  <si>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Проценты, полученные от предоставления бюджетных кредитов внутри страны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</si>
  <si>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</si>
  <si>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</si>
  <si>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</si>
  <si>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</si>
  <si>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</si>
  <si>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</si>
  <si>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</si>
  <si>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</si>
  <si>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Поступления по плате за наем жилых помещений, находящихся в собственности муниципальных образований 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</si>
  <si>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</si>
  <si>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</si>
  <si>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</si>
  <si>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</si>
  <si>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</si>
  <si>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</si>
  <si>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</si>
  <si>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</si>
  <si>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</si>
  <si>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Плата за размещение твердых коммунальных отходов</t>
  </si>
  <si>
    <t>ДОХОДЫ ОТ ОКАЗАНИЯ ПЛАТНЫХ УСЛУГ (РАБОТ) И КОМПЕНСАЦИИ ЗАТРАТ ГОСУДАРСТВА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</si>
  <si>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</si>
  <si>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Прочие доходы от оказания платных услуг (работ) получателями средств бюджетов городских округов</t>
  </si>
  <si>
    <t xml:space="preserve">доходы от платных услуг, оказываемых казенными учреждениями </t>
  </si>
  <si>
    <t xml:space="preserve">доходы от платных услуг, оказываемых казенными учреждениями (соц сфера) </t>
  </si>
  <si>
    <t>доходы от платных услуг, оказываемых казенными учреждениями (Комитет по архитектуре и градостроительству МО)</t>
  </si>
  <si>
    <t>Доходы поступающие в порядке возмещения расходов, понесенных в связи с эксплуатацией имущества городских округов</t>
  </si>
  <si>
    <t>Прочие доходы от компенсации затрат бюджетов городских округов</t>
  </si>
  <si>
    <t xml:space="preserve">Возврат остатков (администрация) </t>
  </si>
  <si>
    <t xml:space="preserve">Возврат остатков (мун. задания "4") </t>
  </si>
  <si>
    <t>Прочие доходы от компенсации затрат бюджетов городских округов (оздоровительная кампания детей)</t>
  </si>
  <si>
    <t>оздоровительная кампания "Управление образования"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</si>
  <si>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</si>
  <si>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Прочие доходы от компенсации затрат бюджетов городских округов (родительская плата в ДДО)</t>
  </si>
  <si>
    <t>родительская плата в ДДО "Управление образования"</t>
  </si>
  <si>
    <t>ДОХОДЫ ОТ ПРОДАЖИ МАТЕРИАЛЬНЫХ И НЕМАТЕРИАЛЬНЫХ АКТИВОВ</t>
  </si>
  <si>
    <t>Доходы от продажи квартир, находящихся в собственности городских округов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</si>
  <si>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</si>
  <si>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</si>
  <si>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</si>
  <si>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</si>
  <si>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ШТРАФЫ, САНКЦИИ, ВОЗМЕЩЕНИЕ УЩЕРБА</t>
  </si>
  <si>
    <t xml:space="preserve">ПРОЧИЕ НЕНАЛОГОВЫЕ ДОХОДЫ </t>
  </si>
  <si>
    <t>Невыясненные поступления, зачисляемые в бюджеты городских округов</t>
  </si>
  <si>
    <t xml:space="preserve">Прочие неналоговые доходы бюджетов городских округов </t>
  </si>
  <si>
    <t>Прочие неналоговые доходы бюджетов городских округов</t>
  </si>
  <si>
    <t>Поступления по плате за размещение нестационарных торговых объектов</t>
  </si>
  <si>
    <t>Поступления по плате за установку и эксплуатацию рекламной конструкции на земельном участке, здании или ином недвижимом имуществе, находящемся в собственности ГО Ступино МО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</si>
  <si>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</si>
  <si>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Инициативные платежи, зачисляемые в бюджеты городских округов</t>
  </si>
  <si>
    <t>для поступлений инициативных платежей для реализации каждого инициативного проекта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</si>
  <si>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</si>
  <si>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</si>
  <si>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</si>
  <si>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городских округов на выравнивание бюджетной обеспеченности</t>
  </si>
  <si>
    <t xml:space="preserve">Прочие дотации бюджетам городских округов </t>
  </si>
  <si>
    <t xml:space="preserve"> - Иные дотации, предоставление грантов муниципальным образованиям - победителям конкурсного отбора лучших концепций по развитию территорий муниципальных образований Московской области</t>
  </si>
  <si>
    <t>СУБСИДИИ БЮДЖЕТАМ БЮДЖЕТНОЙ СИСТЕМЫ РОССИЙСКОЙ ФЕДЕРАЦИИ (МЕЖБЮДЖЕТНЫЕ СУБСИДИИ)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</si>
  <si>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</si>
  <si>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</si>
  <si>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 xml:space="preserve"> - на ремонт дворовых территорий</t>
  </si>
  <si>
    <t xml:space="preserve"> - на ремонт дворовых территорий в части софинансирования работ по ямочному ремонту асфальтового покрытия дворовых территорий, в том числе пешеходных дорожек, тротуаров, парковок, проездов, в т.ч. проездов на дворовые территории, в том числе внутриквартальных проездов, нуждающихся в ямочном ремонте асфальтового покрытия дворовых территорий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</si>
  <si>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</si>
  <si>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</si>
  <si>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</si>
  <si>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культуры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</si>
  <si>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физической культуры и спорта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</si>
  <si>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образования МО)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</si>
  <si>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</si>
  <si>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</si>
  <si>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</si>
  <si>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</si>
  <si>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 -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</si>
  <si>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</si>
  <si>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-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</si>
  <si>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</si>
  <si>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</si>
  <si>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</si>
  <si>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</si>
  <si>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реализацию мероприятий по обеспечению жильем молодых семей</t>
  </si>
  <si>
    <t xml:space="preserve">Субсидии бюджетам городских округов на поддержку отрасли культуры   </t>
  </si>
  <si>
    <t>Субсидии бюджетам городских округов на реализацию программ формирования современной городской среды</t>
  </si>
  <si>
    <t xml:space="preserve"> - в части благоустройства общественных территорий</t>
  </si>
  <si>
    <t xml:space="preserve"> - на устройство и капитальный ремонт электросетевого хозяйства, систем наружного освещения в рамках реализации приоритетного проекта «Светлый город»</t>
  </si>
  <si>
    <t xml:space="preserve"> - на приобретение коммунальной техники</t>
  </si>
  <si>
    <t xml:space="preserve"> - на создание новых и (или) благоустройство существующих парков культуры и отдыха</t>
  </si>
  <si>
    <t xml:space="preserve"> - на обустройство и установку детских игровых площадок на территории муниципальных образований Московской области</t>
  </si>
  <si>
    <t>Субсидии бюджетам городских округов на обеспечение устойчивого развития сельских территорий</t>
  </si>
  <si>
    <t>Субсидии бюджетам городских округов на обеспечение комплексного развития сельских территорий</t>
  </si>
  <si>
    <t xml:space="preserve"> - на благоустройство общественных территорий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</si>
  <si>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</si>
  <si>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 xml:space="preserve"> - на мероприятия по улучшению жилищных условий граждан, проживающих на сельских территориях</t>
  </si>
  <si>
    <t>Субсидии бюджетам городских округов на софинансирование капитальных вложений в объекты муниципальной собственности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</si>
  <si>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</si>
  <si>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 xml:space="preserve"> - на капитальные вложения в объекты общего образования </t>
  </si>
  <si>
    <t xml:space="preserve"> - на капитальные вложения в общеобразовательные организации в целях обеспечения односменного режима обучения</t>
  </si>
  <si>
    <t xml:space="preserve"> - на проектирование и строительство дошкольных образовательных организаций</t>
  </si>
  <si>
    <t>Прочие субсидии бюджетам городских округов</t>
  </si>
  <si>
    <t xml:space="preserve"> - на 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</si>
  <si>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</si>
  <si>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</si>
  <si>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(Общее образование) 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</si>
  <si>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(Дошкольное образование)</t>
  </si>
  <si>
    <t xml:space="preserve"> - на капитальные вложения в объекты социальной и инженерной инфраструктуры на территории военных городков (Коммунальное хозяйство)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</si>
  <si>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</si>
  <si>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</si>
  <si>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</si>
  <si>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 xml:space="preserve"> - на строительство (реконструкцию) муниципальных стадионов</t>
  </si>
  <si>
    <t xml:space="preserve"> - на мероприятия по организации отдыха детей в каникулярное время </t>
  </si>
  <si>
    <t xml:space="preserve"> - на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</si>
  <si>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</si>
  <si>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строительство (реконструкцию) объектов культуры</t>
  </si>
  <si>
    <t xml:space="preserve"> - на проектирование сетей газификации в сельской местности</t>
  </si>
  <si>
    <t xml:space="preserve"> - на предоставление доступа к электронным сервисам цифровой инфраструктуры в сфере жилищно-коммунального хозяйства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</si>
  <si>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</si>
  <si>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</si>
  <si>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</si>
  <si>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рекультивацию полигонов твёрдых коммунальных отходов 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</si>
  <si>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</si>
  <si>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 xml:space="preserve"> - на мероприятия по проведению капитального ремонта в муниципальных общеобразовательных организациях в Московской области</t>
  </si>
  <si>
    <t xml:space="preserve"> - на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</si>
  <si>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 xml:space="preserve"> - на реализацию мероприятий по улучшению жилищных условий многодетных семей</t>
  </si>
  <si>
    <t>??? Возможен др КБК</t>
  </si>
  <si>
    <t xml:space="preserve"> - на обеспечение комплексного развития сельских территорий (Устройство контейнерных площадок)</t>
  </si>
  <si>
    <t xml:space="preserve"> - устройство контейнерных площадок</t>
  </si>
  <si>
    <t xml:space="preserve"> - на 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</si>
  <si>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</si>
  <si>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 xml:space="preserve"> - на 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</si>
  <si>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и частных общеобразовательных организациях в Московской области</t>
  </si>
  <si>
    <t xml:space="preserve"> - на ремонт подъездов в многоквартирных домах</t>
  </si>
  <si>
    <t xml:space="preserve"> - на реализацию проектов граждан, сформированных в рамках практик инициативного бюджетирования</t>
  </si>
  <si>
    <t xml:space="preserve"> - на 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</si>
  <si>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 xml:space="preserve"> - на 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</si>
  <si>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>СУБВЕНЦИИ БЮДЖЕТАМ БЮДЖЕТНОЙ СИСТЕМЫ РОССИЙСКОЙ ФЕДЕРАЦИИ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</si>
  <si>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</si>
  <si>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</si>
  <si>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 xml:space="preserve"> - на обеспечение предоставления гражданам субсидий на оплату жилого помещения и коммунальных услуг</t>
  </si>
  <si>
    <t>Субвенции бюджетам городских округов на выполнение передаваемых полномочий субъектов Российской Федерации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</si>
  <si>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</si>
  <si>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</si>
  <si>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</si>
  <si>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</si>
  <si>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 xml:space="preserve"> - 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</si>
  <si>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</si>
  <si>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осуществление государственных полномочий Московской области в области земельных отношений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</si>
  <si>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</si>
  <si>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</si>
  <si>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осуществление переданных полномочий Московской области по оформлению в собственность Московской области сибиреязвенных скотомогильников, по обустройству и содержанию сибиреязвенных скотомогильников</t>
  </si>
  <si>
    <t xml:space="preserve"> - 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</si>
  <si>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 - на осуществление переданных государственных полномочий Московской области по транспортировке умерших в морг, включая погрузоразгрузочные работы, с мет обнаружения или происшествия для производства судебно - медицинской экспертизы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</si>
  <si>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</si>
  <si>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</si>
  <si>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</si>
  <si>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</si>
  <si>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</si>
  <si>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</si>
  <si>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</si>
  <si>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городских округов на проведение Всероссийской переписи населения 2020 года</t>
  </si>
  <si>
    <t>Прочие субвенции бюджетам городских округов</t>
  </si>
  <si>
    <t>ИНЫЕ МЕЖБЮДЖЕТНЫЕ ТРАНСФЕРТЫ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</si>
  <si>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</si>
  <si>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городских округов на поддержку отрасли культуры</t>
  </si>
  <si>
    <t>Прочие межбюджетные трансферты, передаваемые бюджетам городских округов</t>
  </si>
  <si>
    <t xml:space="preserve"> - на создание центров образования цифрового и гуманитарного профилей</t>
  </si>
  <si>
    <t xml:space="preserve"> - на возмещение расходов на материально-техническое обеспечение клубов «Активное долголетие»</t>
  </si>
  <si>
    <t>Предоставление негосударственными организациями грантов для получателей средств бюджетов городских округов</t>
  </si>
  <si>
    <t>ПРОЧИЕ БЕЗВОЗМЕЗДНЫЕ ПОСТУПЛЕНИЯ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</si>
  <si>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</si>
  <si>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</si>
  <si>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</si>
  <si>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на 2020г. (текущий финансовый год)</t>
  </si>
  <si>
    <t xml:space="preserve"> в текущем финансовом году (по состоянию на 01.11.2020г.)</t>
  </si>
  <si>
    <t>2020г. (текущий финансовый год)</t>
  </si>
  <si>
    <t>на 2021г. (очередной финансовый год)</t>
  </si>
  <si>
    <t>на 2022г. (первый год планового периода)</t>
  </si>
  <si>
    <t>на 2023г. (второй год планового периода)</t>
  </si>
  <si>
    <t>1 00 00000 00 0000 000</t>
  </si>
  <si>
    <t>1 01 00000 00 0000 000</t>
  </si>
  <si>
    <t>1 01 02000 01 0000 110</t>
  </si>
  <si>
    <t>1 01 02010 01 0000 110</t>
  </si>
  <si>
    <t>1 01 02020 01 0000 110</t>
  </si>
  <si>
    <t>1 01 02030 01 0000 110</t>
  </si>
  <si>
    <t>1 01 02040 01 0000 110</t>
  </si>
  <si>
    <t>1 03 00000 00 0000 000</t>
  </si>
  <si>
    <t>1 03 02000 01 0000 110</t>
  </si>
  <si>
    <t>1 03 02231 01 0000 110</t>
  </si>
  <si>
    <t>1 03 02241 01 0000 110</t>
  </si>
  <si>
    <t>1 03 02251 01 0000 110</t>
  </si>
  <si>
    <t>1 03 02261 01 0000 110</t>
  </si>
  <si>
    <t>1 05 00000 00 0000 000</t>
  </si>
  <si>
    <t>1 05 01000 00 0000 110</t>
  </si>
  <si>
    <t>1 05 01011 01 0000 110</t>
  </si>
  <si>
    <t>1 05 01012 01 0000 110</t>
  </si>
  <si>
    <t>1 05 01021 01 0000 110</t>
  </si>
  <si>
    <t>1 05 01022 01 0000 110</t>
  </si>
  <si>
    <t>1 05 01050 01 0000 110</t>
  </si>
  <si>
    <t>1 05 02000 02 0000 110</t>
  </si>
  <si>
    <t>1 05 03000 01 0000 110</t>
  </si>
  <si>
    <t>1 05 04000 02 0000 110</t>
  </si>
  <si>
    <t>1 06 00000 00 0000 000</t>
  </si>
  <si>
    <t>1 06 01000 00 0000 110</t>
  </si>
  <si>
    <t>1 06 06000 00 0000 110</t>
  </si>
  <si>
    <t>1 06 06032 04 0000 110</t>
  </si>
  <si>
    <t>1 06 06042 04 0000 110</t>
  </si>
  <si>
    <t>1 08 00000 00 0000 000</t>
  </si>
  <si>
    <t>1 08 03010 01 0000 110</t>
  </si>
  <si>
    <t>1 08 07150 01 0000 110</t>
  </si>
  <si>
    <t>1 08 07173 01 0000 110</t>
  </si>
  <si>
    <t>1 09 00000 00 0000 000</t>
  </si>
  <si>
    <t>1 11 00000 00 0000 000</t>
  </si>
  <si>
    <t>1 11 03000 00 0000 120</t>
  </si>
  <si>
    <t>1 11 05000 00 0000 120</t>
  </si>
  <si>
    <t>1 11 05012 04 0000 120</t>
  </si>
  <si>
    <t>1 11 05024 04 0000 120</t>
  </si>
  <si>
    <t>1 11 05034 04 0000 120</t>
  </si>
  <si>
    <t>1 11 05074 04 0000 120</t>
  </si>
  <si>
    <t>1 11 05312 04 0000 120</t>
  </si>
  <si>
    <t>1 11 07014 04 0000 120</t>
  </si>
  <si>
    <t>1 11 09044 04 0000 120</t>
  </si>
  <si>
    <t>1 11 09044 04 0014 120</t>
  </si>
  <si>
    <t>1 11 09080 04 0000 120</t>
  </si>
  <si>
    <t>1 11 09080 04 0008 120</t>
  </si>
  <si>
    <t>1 11 09080 04 0009 120</t>
  </si>
  <si>
    <t>1 12 00000 00 0000 000</t>
  </si>
  <si>
    <t>1 12 01000 01 0000 120</t>
  </si>
  <si>
    <t>1 12 01010 01 0000 120</t>
  </si>
  <si>
    <t>1 12 01030 01 0000 120</t>
  </si>
  <si>
    <t>1 12 01041 01 0000 120</t>
  </si>
  <si>
    <t>1 12 01042 01 0000 120</t>
  </si>
  <si>
    <t>1 13 00000 00 0000 000</t>
  </si>
  <si>
    <t>1 13 01530 04 0000 130</t>
  </si>
  <si>
    <t>1 13 01994 04 0000 130</t>
  </si>
  <si>
    <t>1 13 02064 04 0000 130</t>
  </si>
  <si>
    <t>1 13 02994 04 0000 130</t>
  </si>
  <si>
    <t>1 13 02994 04 0012 130</t>
  </si>
  <si>
    <t>1 13 02994 04 0013 130</t>
  </si>
  <si>
    <t>1 13 02994 04 0006 130</t>
  </si>
  <si>
    <t>1 13 02994 04 0007 130</t>
  </si>
  <si>
    <t>1 14 00000 00 0000 000</t>
  </si>
  <si>
    <t>1 14 01040 04 0000 410</t>
  </si>
  <si>
    <t>1 14 02042 04 0000 410</t>
  </si>
  <si>
    <t>1 14 02043 04 0000 410</t>
  </si>
  <si>
    <t>1 14 06012 04 0000 430</t>
  </si>
  <si>
    <t>1 14 06312 04 0000 430</t>
  </si>
  <si>
    <t>1 16 00000 00 0000 000</t>
  </si>
  <si>
    <t>1 17 00000 00 0000 000</t>
  </si>
  <si>
    <t>1 17 01040 04 0000 180</t>
  </si>
  <si>
    <t>1 17 05040 04 0000 180</t>
  </si>
  <si>
    <t>1 17 05040 04 0008 180</t>
  </si>
  <si>
    <t>1 17 05040 04 0009 180</t>
  </si>
  <si>
    <t>1 17 05040 04 0010 180</t>
  </si>
  <si>
    <t>1 17 15020 04 0000 150</t>
  </si>
  <si>
    <t>2 00 00000 00 0000 000</t>
  </si>
  <si>
    <t>2 02 00000 00 0000 000</t>
  </si>
  <si>
    <t>2 02 10000 00 0000 150</t>
  </si>
  <si>
    <t>2 02 15001 04 0000 150</t>
  </si>
  <si>
    <t>2 02 19999 04 0000 150</t>
  </si>
  <si>
    <t>2 02 20000 00 0000 150</t>
  </si>
  <si>
    <t>2 02 20216 04 0000 150</t>
  </si>
  <si>
    <t>2 02 20299 04 0000 150</t>
  </si>
  <si>
    <t>2 02 20302 04 0000 150</t>
  </si>
  <si>
    <t>2 02 25027 04 0000 150</t>
  </si>
  <si>
    <t>2 02 25065 04 0000 150</t>
  </si>
  <si>
    <t>2 02 25097 04 0000 150</t>
  </si>
  <si>
    <t>2 02 25169 04 0000 150</t>
  </si>
  <si>
    <t>2 02 25210 04 0000 150</t>
  </si>
  <si>
    <t>2 02 25242 04 0000 150</t>
  </si>
  <si>
    <t>2 02 25299 04 0000 150</t>
  </si>
  <si>
    <t>2 02 25304 04 0000 150</t>
  </si>
  <si>
    <t>2 02 25497 04 0000 150</t>
  </si>
  <si>
    <t xml:space="preserve">2 02 25519 04 0000 150 </t>
  </si>
  <si>
    <t>2 02 25555 04 0000 150</t>
  </si>
  <si>
    <t>2 02 25567 04 0000 150</t>
  </si>
  <si>
    <t>2 02 25576 04 0000 150</t>
  </si>
  <si>
    <t>2 02 27112 04 0000 150</t>
  </si>
  <si>
    <t>2 02 27112 04 0001 150</t>
  </si>
  <si>
    <t>2 02 27112 04 0002 150</t>
  </si>
  <si>
    <t>2 02 27112 04 0003 150</t>
  </si>
  <si>
    <t>2 02 27112 04 0011 150</t>
  </si>
  <si>
    <t>2 02 27112 04 0020 150</t>
  </si>
  <si>
    <t>2 02 27112 04 0021 150</t>
  </si>
  <si>
    <t>2 02 29999 04 0000 150</t>
  </si>
  <si>
    <t>2 02 30000 00 0000 150</t>
  </si>
  <si>
    <t>2 02 30022 04 0000 150</t>
  </si>
  <si>
    <t>2 02 30024 04 0000 150</t>
  </si>
  <si>
    <t>2 02 30029 04 0000 150</t>
  </si>
  <si>
    <t>2 02 30029 04 0004 150</t>
  </si>
  <si>
    <t>2 02 30029 04 0005 150</t>
  </si>
  <si>
    <t>2 02 35082 04 0000 150</t>
  </si>
  <si>
    <t>2 02 35120 04 0000 150</t>
  </si>
  <si>
    <t>2 02 35135 04 0000 150</t>
  </si>
  <si>
    <t>2 02 35176 04 0000 150</t>
  </si>
  <si>
    <t>2 02 35303 04 0000 150</t>
  </si>
  <si>
    <t>2 02 35469 04 0000 150</t>
  </si>
  <si>
    <t>2 02 39999 04 0000 150</t>
  </si>
  <si>
    <t>2 02 40000 00 0000 150</t>
  </si>
  <si>
    <t>2 02 45160 04 0000 150</t>
  </si>
  <si>
    <t>2 02 45519 04 0000 150</t>
  </si>
  <si>
    <t>2 02 49999 04 0000 150</t>
  </si>
  <si>
    <t>2 04 04010 04 0000 150</t>
  </si>
  <si>
    <t>2 07 00000 00 0000 000</t>
  </si>
  <si>
    <t>2 18 00000 00 0000 000</t>
  </si>
  <si>
    <t>2 19 00000 00 0000 000</t>
  </si>
  <si>
    <t>Федеральная налоговая служба</t>
  </si>
  <si>
    <t>Федеральное казначейство</t>
  </si>
  <si>
    <t xml:space="preserve">Администрация городского округа Ступино Московской области </t>
  </si>
  <si>
    <t>Единый налог на вмененный доход для отдельных видов деятельности (за налоговые периоды, истекшие до 1 января 2011 года)</t>
  </si>
  <si>
    <t>1 05 02010 02 0000 110</t>
  </si>
  <si>
    <t>1 05 02020 02 0000 110</t>
  </si>
  <si>
    <t>1 05 03010 01 0000 110</t>
  </si>
  <si>
    <t>1 05 03020 01 0000 110</t>
  </si>
  <si>
    <t>Единый сельскохозяйственный налог (за налоговые периоды, истекшие до 1 января 2011 года)</t>
  </si>
  <si>
    <t>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</si>
  <si>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</si>
  <si>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Федеральная служба по надзору в сфере природопользования</t>
  </si>
  <si>
    <t>Комитет по архитектуре и градостроительству Московской области</t>
  </si>
  <si>
    <t>Финансовое управление администрации городского округа Ступино Московской области</t>
  </si>
  <si>
    <t>048</t>
  </si>
  <si>
    <r>
  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</t>
    </r>
    <r>
      <rPr>
        <b/>
        <sz val="12"/>
        <rFont val="Arial"/>
        <family val="2"/>
        <charset val="204"/>
      </rPr>
      <t xml:space="preserve">в муниципальных общеобразовательных организациях </t>
    </r>
    <r>
      <rPr>
        <sz val="12"/>
        <rFont val="Arial"/>
        <family val="2"/>
        <charset val="204"/>
      </rPr>
      <t>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</si>
  <si>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r>
  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</t>
    </r>
    <r>
      <rPr>
        <b/>
        <sz val="12"/>
        <rFont val="Arial"/>
        <family val="2"/>
        <charset val="204"/>
      </rPr>
      <t xml:space="preserve">в муниципальных дошкольных образовательных организациях </t>
    </r>
    <r>
      <rPr>
        <sz val="12"/>
        <rFont val="Arial"/>
        <family val="2"/>
        <charset val="204"/>
      </rPr>
      <t>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</si>
  <si>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r>
      <t xml:space="preserve"> - на финансовое обеспечение получения гражданами дошкольного, начального общего, основного общего, среднего общего образования </t>
    </r>
    <r>
      <rPr>
        <b/>
        <sz val="12"/>
        <rFont val="Arial"/>
        <family val="2"/>
        <charset val="204"/>
      </rPr>
      <t>в частных общеобразовательных организациях</t>
    </r>
    <r>
      <rPr>
        <sz val="12"/>
        <rFont val="Arial"/>
        <family val="2"/>
        <charset val="204"/>
      </rPr>
      <t xml:space="preserve">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</si>
  <si>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>901</t>
  </si>
  <si>
    <t>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</si>
  <si>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</si>
  <si>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</si>
  <si>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</si>
  <si>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1 16 01194 01 0000 140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</si>
  <si>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</si>
  <si>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</si>
  <si>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</si>
  <si>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1 16 07010 04 0015 140</t>
  </si>
  <si>
    <t>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</si>
  <si>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</si>
  <si>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1 16 07090 04 0016 140</t>
  </si>
  <si>
    <t>1 16 07090 04 0019 140</t>
  </si>
  <si>
    <t>1 16 09040 04 0000 140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</si>
  <si>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</si>
  <si>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1 16 10031 04 0000 140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</si>
  <si>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</si>
  <si>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1 16 10061 04 0000 140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</si>
  <si>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</si>
  <si>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1 16 10061 04 0017 140</t>
  </si>
  <si>
    <t>﻿1 16 10081 04 0000 140</t>
  </si>
  <si>
    <t>Платежи в целях возмещения ущерба при расторжении муниципального контракта, заключенного с муниципальным органом городского округа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</t>
  </si>
  <si>
    <t>﻿1 16 10081 04 0018 140</t>
  </si>
  <si>
    <t>﻿1 16 10082 04 0000 140</t>
  </si>
  <si>
    <t>Платежи в целях возмещения ущерба при расторжении муниципального контракта, финансируемого за счет средств муниципального дорожного фонда городского округа, в связи с односторонним отказом исполнителя (подрядчика) от его исполнения</t>
  </si>
  <si>
    <t>1 16 10100 04 0000 140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</si>
  <si>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</si>
  <si>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1 16 10123 01 0001 140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</si>
  <si>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 (за исключением доходов, направляемых на формирование муниципального дорожного фонда)</t>
  </si>
  <si>
    <t>1 16 10123 01 0041 140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</si>
  <si>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</si>
  <si>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014</t>
  </si>
  <si>
    <t>1 16 01053 01 0035 140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</si>
  <si>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</si>
  <si>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1 16 01053 01 0351 140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</si>
  <si>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неуплату средств на содержание детей или нетрудоспособных родителей)</t>
  </si>
  <si>
    <t>1 16 01053 01 9000 140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</si>
  <si>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</si>
  <si>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1 16 01063 01 0023 140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</si>
  <si>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</si>
  <si>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1 16 01063 01 9000 140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</si>
  <si>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</si>
  <si>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1 16 01073 01 0027 140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</si>
  <si>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</si>
  <si>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1 16 01203 01 0021 140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</si>
  <si>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</si>
  <si>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1 16 01203 01 9000 140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</si>
  <si>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</si>
  <si>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Министерство образования Московской области</t>
  </si>
  <si>
    <t>Федеральная служба по надзору в сфере защиты прав потребителей и благополучия человека</t>
  </si>
  <si>
    <t>182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</si>
  <si>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</si>
  <si>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</si>
  <si>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Федеральная антимонопольная служба</t>
  </si>
  <si>
    <t>Генеральная прокуратура Российской Федерации</t>
  </si>
  <si>
    <t>Главное контрольное управление Московской области</t>
  </si>
  <si>
    <t>Главное управление государственного административно – технического надзора Московской области</t>
  </si>
  <si>
    <t>1 16 01 063 01 0009 140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</si>
  <si>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</si>
  <si>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1 16 01063 01 0101 140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</si>
  <si>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</si>
  <si>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1 16 01073 01 0017 140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</si>
  <si>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</si>
  <si>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1 16 01073 01 0019 140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</si>
  <si>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</si>
  <si>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1 16 01083 01 0037 140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</si>
  <si>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</si>
  <si>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1 16 01093 01 0022 140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</si>
  <si>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(штрафы за нарушение порядка полного и (или) частичного ограничения режима потребления электрической энергии, порядка ограничения и прекращения подачи тепловой энергии, правил ограничения подачи (поставки) и отбора газа либо порядка временного прекращения или ограничения водоснабжения, водоотведения, транспортировки воды и (или) сточных вод)</t>
  </si>
  <si>
    <t>1 16 01143 01 0016 140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</si>
  <si>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</si>
  <si>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1 16 01143 01 9000 140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</si>
  <si>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</si>
  <si>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1 16 01153 01 0005 140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</si>
  <si>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</si>
  <si>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1 16 01153 01 0006 140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</si>
  <si>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</si>
  <si>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1 16 01153 01 0012 140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</si>
  <si>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</si>
  <si>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1 16 01153 01 9000 140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</si>
  <si>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</si>
  <si>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1 16 01193 01 0005 140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</si>
  <si>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</si>
  <si>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1 16 01193 01 0007 140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</si>
  <si>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</si>
  <si>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1 16 01193 01 0013 140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</si>
  <si>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</si>
  <si>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1 16 01193 01 0030 140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</si>
  <si>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</si>
  <si>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1 16 01203 01 0008 140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</si>
  <si>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</si>
  <si>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1 16 01203 01 0013 140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</si>
  <si>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</si>
  <si>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Управление по обеспечению деятельности мировых судей Московской области</t>
  </si>
  <si>
    <t>Комитет лесного хозяйства Московской области</t>
  </si>
  <si>
    <t>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</si>
  <si>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</si>
  <si>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Министерство внутренних дел Российской Федерации</t>
  </si>
  <si>
    <t>1 16 01073 01 0028 140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</si>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</sst>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"/>
    <numFmt numFmtId="165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1" fontId="4" fillId="0" borderId="1" xfId="9" applyNumberFormat="1" applyFont="1" applyFill="1" applyBorder="1" applyAlignment="1" applyProtection="1">
      <alignment horizontal="center" vertical="center" wrapText="1"/>
    </xf>
    <xf numFmtId="0" fontId="4" fillId="0" borderId="1" xfId="9" applyNumberFormat="1" applyFont="1" applyFill="1" applyBorder="1" applyAlignment="1" applyProtection="1">
      <alignment horizontal="left" vertical="center" wrapText="1" indent="1"/>
    </xf>
    <xf numFmtId="1" fontId="5" fillId="0" borderId="1" xfId="9" applyNumberFormat="1" applyFont="1" applyFill="1" applyBorder="1" applyAlignment="1" applyProtection="1">
      <alignment horizontal="center" vertical="center" wrapText="1"/>
    </xf>
    <xf numFmtId="0" fontId="5" fillId="0" borderId="1" xfId="9" applyNumberFormat="1" applyFont="1" applyFill="1" applyBorder="1" applyAlignment="1" applyProtection="1">
      <alignment horizontal="left" vertical="center" wrapText="1" indent="1"/>
    </xf>
    <xf numFmtId="0" fontId="5" fillId="0" borderId="1" xfId="9" applyNumberFormat="1" applyFont="1" applyFill="1" applyBorder="1" applyAlignment="1" applyProtection="1">
      <alignment horizontal="left" vertical="center" wrapText="1" indent="2"/>
    </xf>
    <xf numFmtId="0" fontId="4" fillId="0" borderId="1" xfId="9" applyNumberFormat="1" applyFont="1" applyFill="1" applyBorder="1" applyAlignment="1" applyProtection="1">
      <alignment horizontal="left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 indent="1"/>
    </xf>
    <xf numFmtId="1" fontId="4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9" applyNumberFormat="1" applyFont="1" applyFill="1" applyBorder="1" applyAlignment="1" applyProtection="1">
      <alignment horizontal="left" vertical="center" wrapText="1" indent="1"/>
      <protection locked="0"/>
    </xf>
    <xf numFmtId="164" fontId="4" fillId="0" borderId="1" xfId="8" applyNumberFormat="1" applyFont="1" applyFill="1" applyBorder="1" applyAlignment="1" applyProtection="1">
      <alignment horizontal="center" vertical="center"/>
    </xf>
    <xf numFmtId="164" fontId="5" fillId="0" borderId="1" xfId="8" applyNumberFormat="1" applyFont="1" applyFill="1" applyBorder="1" applyAlignment="1" applyProtection="1">
      <alignment horizontal="center" vertical="center"/>
    </xf>
    <xf numFmtId="164" fontId="5" fillId="0" borderId="1" xfId="8" applyNumberFormat="1" applyFont="1" applyFill="1" applyBorder="1" applyAlignment="1">
      <alignment horizontal="center" vertical="center"/>
    </xf>
    <xf numFmtId="164" fontId="5" fillId="0" borderId="1" xfId="9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 indent="1"/>
    </xf>
    <xf numFmtId="0" fontId="5" fillId="0" borderId="1" xfId="0" applyNumberFormat="1" applyFont="1" applyFill="1" applyBorder="1" applyAlignment="1" applyProtection="1">
      <alignment horizontal="left" vertical="center" wrapText="1" inden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4" fillId="0" borderId="1" xfId="8" applyNumberFormat="1" applyFont="1" applyFill="1" applyBorder="1" applyAlignment="1" applyProtection="1">
      <alignment horizontal="center" vertical="center" wrapText="1"/>
    </xf>
    <xf numFmtId="164" fontId="5" fillId="0" borderId="1" xfId="8" applyNumberFormat="1" applyFont="1" applyFill="1" applyBorder="1" applyAlignment="1" applyProtection="1">
      <alignment horizontal="center" vertical="center" wrapText="1"/>
    </xf>
    <xf numFmtId="0" fontId="5" fillId="0" borderId="1" xfId="9" applyFont="1" applyFill="1" applyBorder="1" applyAlignment="1">
      <alignment horizontal="left" vertical="center" wrapText="1" indent="1"/>
    </xf>
    <xf numFmtId="1" fontId="1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165" fontId="5" fillId="0" borderId="1" xfId="8" applyNumberFormat="1" applyFont="1" applyFill="1" applyBorder="1" applyAlignment="1" applyProtection="1">
      <alignment horizontal="center" vertical="center"/>
    </xf>
    <xf numFmtId="0" fontId="5" fillId="0" borderId="1" xfId="9" applyNumberFormat="1" applyFont="1" applyFill="1" applyBorder="1" applyAlignment="1" applyProtection="1">
      <alignment horizontal="left" vertical="center" wrapText="1" indent="3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10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</cellXfs>
  <cellStyles count="11">
    <cellStyle name="Гиперссылка" xfId="10" builtinId="8"/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_Прил 1_Доходы" xfId="9"/>
    <cellStyle name="Финансовый 2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3"/>
  <sheetViews>
    <sheetView tabSelected="1" view="pageBreakPreview" topLeftCell="C157" zoomScale="90" zoomScaleNormal="90" zoomScaleSheetLayoutView="90" workbookViewId="0">
      <selection activeCell="E159" sqref="E159"/>
    </sheetView>
  </sheetViews>
  <sheetFormatPr defaultColWidth="9.109375" defaultRowHeight="15" x14ac:dyDescent="0.3"/>
  <cols>
    <col min="1" max="1" width="10" style="37" customWidth="1"/>
    <col min="2" max="2" width="7.33203125" style="37" customWidth="1"/>
    <col min="3" max="3" width="26.44140625" style="37" customWidth="1"/>
    <col min="4" max="4" width="57.33203125" style="38" customWidth="1"/>
    <col min="5" max="5" width="29.88671875" style="39" customWidth="1"/>
    <col min="6" max="6" width="15.6640625" style="37" customWidth="1"/>
    <col min="7" max="7" width="15.6640625" style="40" customWidth="1"/>
    <col min="8" max="8" width="15.6640625" style="37" customWidth="1"/>
    <col min="9" max="11" width="15.6640625" style="40" customWidth="1"/>
    <col min="12" max="16384" width="9.109375" style="23"/>
  </cols>
  <sheetData>
    <row r="1" spans="1:15" s="24" customFormat="1" ht="39.75" customHeight="1" x14ac:dyDescent="0.3">
      <c r="A1" s="59" t="s">
        <v>12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5" s="24" customFormat="1" ht="8.25" customHeight="1" x14ac:dyDescent="0.3">
      <c r="A2" s="37"/>
      <c r="B2" s="37"/>
      <c r="C2" s="37"/>
      <c r="D2" s="38"/>
      <c r="E2" s="39"/>
      <c r="F2" s="37"/>
      <c r="G2" s="40"/>
      <c r="H2" s="37"/>
      <c r="I2" s="40"/>
      <c r="J2" s="40"/>
      <c r="K2" s="40"/>
    </row>
    <row r="3" spans="1:15" s="24" customFormat="1" x14ac:dyDescent="0.3">
      <c r="A3" s="37"/>
      <c r="B3" s="37"/>
      <c r="C3" s="37"/>
      <c r="D3" s="61" t="s">
        <v>13</v>
      </c>
      <c r="E3" s="61"/>
      <c r="F3" s="61"/>
      <c r="G3" s="61"/>
      <c r="H3" s="37"/>
      <c r="I3" s="40"/>
      <c r="J3" s="40"/>
      <c r="K3" s="40"/>
    </row>
    <row r="4" spans="1:15" s="24" customFormat="1" x14ac:dyDescent="0.3">
      <c r="A4" s="37"/>
      <c r="B4" s="37"/>
      <c r="C4" s="37"/>
      <c r="D4" s="38"/>
      <c r="E4" s="39"/>
      <c r="F4" s="37"/>
      <c r="G4" s="40"/>
      <c r="H4" s="37"/>
      <c r="I4" s="40"/>
      <c r="J4" s="40"/>
      <c r="K4" s="40"/>
    </row>
    <row r="5" spans="1:15" s="15" customFormat="1" ht="22.5" customHeight="1" x14ac:dyDescent="0.3">
      <c r="A5" s="60" t="s">
        <v>4</v>
      </c>
      <c r="B5" s="60"/>
      <c r="C5" s="60"/>
      <c r="D5" s="41" t="s">
        <v>11</v>
      </c>
      <c r="E5" s="42"/>
      <c r="F5" s="42"/>
      <c r="G5" s="43"/>
      <c r="H5" s="42"/>
      <c r="I5" s="42"/>
      <c r="J5" s="42"/>
      <c r="K5" s="42"/>
      <c r="O5" s="16"/>
    </row>
    <row r="6" spans="1:15" s="24" customFormat="1" ht="18.75" customHeight="1" x14ac:dyDescent="0.3">
      <c r="A6" s="60" t="s">
        <v>5</v>
      </c>
      <c r="B6" s="60"/>
      <c r="C6" s="60"/>
      <c r="D6" s="38"/>
      <c r="E6" s="39"/>
      <c r="F6" s="37"/>
      <c r="G6" s="40"/>
      <c r="H6" s="37"/>
      <c r="I6" s="40"/>
      <c r="J6" s="40"/>
      <c r="K6" s="40"/>
    </row>
    <row r="7" spans="1:15" s="24" customFormat="1" x14ac:dyDescent="0.3">
      <c r="A7" s="37"/>
      <c r="B7" s="37"/>
      <c r="C7" s="37"/>
      <c r="D7" s="38"/>
      <c r="E7" s="39"/>
      <c r="F7" s="37"/>
      <c r="G7" s="40"/>
      <c r="H7" s="37"/>
      <c r="I7" s="40"/>
      <c r="J7" s="40"/>
      <c r="K7" s="40"/>
    </row>
    <row r="8" spans="1:15" s="31" customFormat="1" ht="48" customHeight="1" x14ac:dyDescent="0.3">
      <c r="A8" s="57" t="s">
        <v>0</v>
      </c>
      <c r="B8" s="57" t="s">
        <v>1</v>
      </c>
      <c r="C8" s="57"/>
      <c r="D8" s="57"/>
      <c r="E8" s="57" t="s">
        <v>2</v>
      </c>
      <c r="F8" s="30" t="s">
        <v>8</v>
      </c>
      <c r="G8" s="32" t="s">
        <v>9</v>
      </c>
      <c r="H8" s="30" t="s">
        <v>10</v>
      </c>
      <c r="I8" s="58" t="s">
        <v>8</v>
      </c>
      <c r="J8" s="58"/>
      <c r="K8" s="58"/>
    </row>
    <row r="9" spans="1:15" s="31" customFormat="1" ht="98.25" customHeight="1" x14ac:dyDescent="0.3">
      <c r="A9" s="57"/>
      <c r="B9" s="30" t="s">
        <v>6</v>
      </c>
      <c r="C9" s="30" t="s">
        <v>7</v>
      </c>
      <c r="D9" s="30" t="s">
        <v>3</v>
      </c>
      <c r="E9" s="57"/>
      <c r="F9" s="32" t="s">
        <v>218</v>
      </c>
      <c r="G9" s="32" t="s">
        <v>219</v>
      </c>
      <c r="H9" s="30" t="s">
        <v>220</v>
      </c>
      <c r="I9" s="32" t="s">
        <v>221</v>
      </c>
      <c r="J9" s="32" t="s">
        <v>222</v>
      </c>
      <c r="K9" s="32" t="s">
        <v>223</v>
      </c>
    </row>
    <row r="10" spans="1:15" s="29" customFormat="1" ht="13.2" x14ac:dyDescent="0.3">
      <c r="A10" s="44">
        <v>1</v>
      </c>
      <c r="B10" s="44">
        <v>2</v>
      </c>
      <c r="C10" s="44">
        <v>3</v>
      </c>
      <c r="D10" s="44">
        <v>4</v>
      </c>
      <c r="E10" s="44">
        <v>5</v>
      </c>
      <c r="F10" s="44">
        <v>6</v>
      </c>
      <c r="G10" s="45">
        <v>7</v>
      </c>
      <c r="H10" s="44">
        <v>8</v>
      </c>
      <c r="I10" s="44">
        <v>9</v>
      </c>
      <c r="J10" s="44">
        <v>10</v>
      </c>
      <c r="K10" s="44">
        <v>11</v>
      </c>
    </row>
    <row r="11" spans="1:15" s="24" customFormat="1" ht="24.75" customHeight="1" x14ac:dyDescent="0.3">
      <c r="A11" s="46">
        <v>1</v>
      </c>
      <c r="B11" s="46"/>
      <c r="C11" s="1" t="s">
        <v>224</v>
      </c>
      <c r="D11" s="6" t="s">
        <v>14</v>
      </c>
      <c r="E11" s="25"/>
      <c r="F11" s="11">
        <f t="shared" ref="F11:K11" si="0">F12+F18+F24+F39+F44+F48+F49+F64+F70+F87+F93+F154</f>
        <v>3010755.6944999998</v>
      </c>
      <c r="G11" s="11">
        <f t="shared" si="0"/>
        <v>2437550.2968930001</v>
      </c>
      <c r="H11" s="11">
        <f t="shared" si="0"/>
        <v>3027851.8613300007</v>
      </c>
      <c r="I11" s="11">
        <f t="shared" si="0"/>
        <v>3362364.4099200005</v>
      </c>
      <c r="J11" s="11">
        <f t="shared" si="0"/>
        <v>3161125.9566199994</v>
      </c>
      <c r="K11" s="11">
        <f t="shared" si="0"/>
        <v>3117638.3749999995</v>
      </c>
    </row>
    <row r="12" spans="1:15" s="24" customFormat="1" ht="24.75" customHeight="1" x14ac:dyDescent="0.3">
      <c r="A12" s="46">
        <v>2</v>
      </c>
      <c r="B12" s="46"/>
      <c r="C12" s="1" t="s">
        <v>225</v>
      </c>
      <c r="D12" s="2" t="s">
        <v>15</v>
      </c>
      <c r="E12" s="25"/>
      <c r="F12" s="11">
        <f t="shared" ref="F12:K12" si="1">F13</f>
        <v>1792598.6</v>
      </c>
      <c r="G12" s="11">
        <f t="shared" si="1"/>
        <v>1464150.02679</v>
      </c>
      <c r="H12" s="11">
        <f t="shared" si="1"/>
        <v>1854400</v>
      </c>
      <c r="I12" s="11">
        <f t="shared" si="1"/>
        <v>2150100</v>
      </c>
      <c r="J12" s="11">
        <f t="shared" si="1"/>
        <v>1980000</v>
      </c>
      <c r="K12" s="11">
        <f t="shared" si="1"/>
        <v>1923400</v>
      </c>
    </row>
    <row r="13" spans="1:15" s="24" customFormat="1" ht="36.75" customHeight="1" x14ac:dyDescent="0.3">
      <c r="A13" s="46">
        <v>3</v>
      </c>
      <c r="B13" s="46">
        <v>182</v>
      </c>
      <c r="C13" s="3" t="s">
        <v>226</v>
      </c>
      <c r="D13" s="4" t="s">
        <v>16</v>
      </c>
      <c r="E13" s="25" t="s">
        <v>351</v>
      </c>
      <c r="F13" s="12">
        <f t="shared" ref="F13:K13" si="2">SUM(F14:F17)</f>
        <v>1792598.6</v>
      </c>
      <c r="G13" s="12">
        <f t="shared" si="2"/>
        <v>1464150.02679</v>
      </c>
      <c r="H13" s="12">
        <f t="shared" si="2"/>
        <v>1854400</v>
      </c>
      <c r="I13" s="12">
        <f t="shared" si="2"/>
        <v>2150100</v>
      </c>
      <c r="J13" s="12">
        <f t="shared" si="2"/>
        <v>1980000</v>
      </c>
      <c r="K13" s="12">
        <f t="shared" si="2"/>
        <v>1923400</v>
      </c>
    </row>
    <row r="14" spans="1:15" s="24" customFormat="1" ht="96" customHeight="1" x14ac:dyDescent="0.3">
      <c r="A14" s="46">
        <v>4</v>
      </c>
      <c r="B14" s="46">
        <v>182</v>
      </c>
      <c r="C14" s="3" t="s">
        <v>227</v>
      </c>
      <c r="D14" s="5" t="s">
        <v>17</v>
      </c>
      <c r="E14" s="25" t="s">
        <v>351</v>
      </c>
      <c r="F14" s="12">
        <v>1757648.6</v>
      </c>
      <c r="G14" s="47">
        <v>1428302.5001699999</v>
      </c>
      <c r="H14" s="12">
        <v>1815200</v>
      </c>
      <c r="I14" s="12">
        <v>2105600</v>
      </c>
      <c r="J14" s="12">
        <v>1942100</v>
      </c>
      <c r="K14" s="12">
        <v>1888600</v>
      </c>
    </row>
    <row r="15" spans="1:15" s="24" customFormat="1" ht="144.75" customHeight="1" x14ac:dyDescent="0.3">
      <c r="A15" s="46">
        <v>5</v>
      </c>
      <c r="B15" s="46">
        <v>182</v>
      </c>
      <c r="C15" s="3" t="s">
        <v>228</v>
      </c>
      <c r="D15" s="5" t="s">
        <v>18</v>
      </c>
      <c r="E15" s="25" t="s">
        <v>351</v>
      </c>
      <c r="F15" s="12">
        <v>6800</v>
      </c>
      <c r="G15" s="47">
        <v>6555.4753899999996</v>
      </c>
      <c r="H15" s="12">
        <v>6600</v>
      </c>
      <c r="I15" s="12">
        <v>6200</v>
      </c>
      <c r="J15" s="12">
        <v>5100</v>
      </c>
      <c r="K15" s="12">
        <v>4600</v>
      </c>
    </row>
    <row r="16" spans="1:15" s="24" customFormat="1" ht="66" customHeight="1" x14ac:dyDescent="0.3">
      <c r="A16" s="46">
        <v>6</v>
      </c>
      <c r="B16" s="46">
        <v>182</v>
      </c>
      <c r="C16" s="3" t="s">
        <v>229</v>
      </c>
      <c r="D16" s="5" t="s">
        <v>19</v>
      </c>
      <c r="E16" s="25" t="s">
        <v>351</v>
      </c>
      <c r="F16" s="12">
        <v>13600</v>
      </c>
      <c r="G16" s="47">
        <v>11108.59375</v>
      </c>
      <c r="H16" s="12">
        <v>11200</v>
      </c>
      <c r="I16" s="12">
        <v>12200</v>
      </c>
      <c r="J16" s="12">
        <v>10300</v>
      </c>
      <c r="K16" s="12">
        <v>9400</v>
      </c>
    </row>
    <row r="17" spans="1:11" s="24" customFormat="1" ht="108.75" customHeight="1" x14ac:dyDescent="0.3">
      <c r="A17" s="46">
        <v>7</v>
      </c>
      <c r="B17" s="46">
        <v>182</v>
      </c>
      <c r="C17" s="3" t="s">
        <v>230</v>
      </c>
      <c r="D17" s="5" t="s">
        <v>20</v>
      </c>
      <c r="E17" s="25" t="s">
        <v>351</v>
      </c>
      <c r="F17" s="12">
        <v>14550</v>
      </c>
      <c r="G17" s="47">
        <v>18183.457480000001</v>
      </c>
      <c r="H17" s="12">
        <v>21400</v>
      </c>
      <c r="I17" s="12">
        <v>26100</v>
      </c>
      <c r="J17" s="12">
        <v>22500</v>
      </c>
      <c r="K17" s="12">
        <v>20800</v>
      </c>
    </row>
    <row r="18" spans="1:11" s="24" customFormat="1" ht="54" customHeight="1" x14ac:dyDescent="0.3">
      <c r="A18" s="46">
        <v>8</v>
      </c>
      <c r="B18" s="46"/>
      <c r="C18" s="17" t="s">
        <v>231</v>
      </c>
      <c r="D18" s="18" t="s">
        <v>21</v>
      </c>
      <c r="E18" s="25"/>
      <c r="F18" s="11">
        <f t="shared" ref="F18:K18" si="3">F19</f>
        <v>104452.90000000001</v>
      </c>
      <c r="G18" s="11">
        <f t="shared" si="3"/>
        <v>79730.551649999994</v>
      </c>
      <c r="H18" s="11">
        <f t="shared" si="3"/>
        <v>95676.599999999991</v>
      </c>
      <c r="I18" s="11">
        <f t="shared" si="3"/>
        <v>102575.20000000001</v>
      </c>
      <c r="J18" s="11">
        <f t="shared" si="3"/>
        <v>98640.900000000009</v>
      </c>
      <c r="K18" s="11">
        <f t="shared" si="3"/>
        <v>97851.000000000015</v>
      </c>
    </row>
    <row r="19" spans="1:11" s="24" customFormat="1" ht="49.5" customHeight="1" x14ac:dyDescent="0.3">
      <c r="A19" s="46">
        <v>9</v>
      </c>
      <c r="B19" s="46">
        <v>100</v>
      </c>
      <c r="C19" s="3" t="s">
        <v>232</v>
      </c>
      <c r="D19" s="4" t="s">
        <v>22</v>
      </c>
      <c r="E19" s="25" t="s">
        <v>352</v>
      </c>
      <c r="F19" s="12">
        <f t="shared" ref="F19:K19" si="4">SUM(F20:F23)</f>
        <v>104452.90000000001</v>
      </c>
      <c r="G19" s="12">
        <f t="shared" si="4"/>
        <v>79730.551649999994</v>
      </c>
      <c r="H19" s="12">
        <f t="shared" si="4"/>
        <v>95676.599999999991</v>
      </c>
      <c r="I19" s="12">
        <f t="shared" si="4"/>
        <v>102575.20000000001</v>
      </c>
      <c r="J19" s="12">
        <f t="shared" si="4"/>
        <v>98640.900000000009</v>
      </c>
      <c r="K19" s="12">
        <f t="shared" si="4"/>
        <v>97851.000000000015</v>
      </c>
    </row>
    <row r="20" spans="1:11" s="24" customFormat="1" ht="153.75" customHeight="1" x14ac:dyDescent="0.3">
      <c r="A20" s="46">
        <v>10</v>
      </c>
      <c r="B20" s="46">
        <v>100</v>
      </c>
      <c r="C20" s="3" t="s">
        <v>233</v>
      </c>
      <c r="D20" s="5" t="s">
        <v>23</v>
      </c>
      <c r="E20" s="25" t="s">
        <v>352</v>
      </c>
      <c r="F20" s="12">
        <v>48799.1</v>
      </c>
      <c r="G20" s="47">
        <v>36689.282599999999</v>
      </c>
      <c r="H20" s="12">
        <v>44027.1</v>
      </c>
      <c r="I20" s="12">
        <v>47098.9</v>
      </c>
      <c r="J20" s="12">
        <v>45347</v>
      </c>
      <c r="K20" s="12">
        <v>45303.3</v>
      </c>
    </row>
    <row r="21" spans="1:11" s="24" customFormat="1" ht="169.5" customHeight="1" x14ac:dyDescent="0.3">
      <c r="A21" s="46">
        <v>11</v>
      </c>
      <c r="B21" s="46">
        <v>100</v>
      </c>
      <c r="C21" s="3" t="s">
        <v>234</v>
      </c>
      <c r="D21" s="5" t="s">
        <v>24</v>
      </c>
      <c r="E21" s="25" t="s">
        <v>352</v>
      </c>
      <c r="F21" s="12">
        <v>246.8</v>
      </c>
      <c r="G21" s="47">
        <v>257.98966000000001</v>
      </c>
      <c r="H21" s="12">
        <v>309.60000000000002</v>
      </c>
      <c r="I21" s="12">
        <v>268.39999999999998</v>
      </c>
      <c r="J21" s="12">
        <v>255.9</v>
      </c>
      <c r="K21" s="12">
        <v>253</v>
      </c>
    </row>
    <row r="22" spans="1:11" s="24" customFormat="1" ht="153.75" customHeight="1" x14ac:dyDescent="0.3">
      <c r="A22" s="46">
        <v>12</v>
      </c>
      <c r="B22" s="46">
        <v>100</v>
      </c>
      <c r="C22" s="3" t="s">
        <v>235</v>
      </c>
      <c r="D22" s="5" t="s">
        <v>25</v>
      </c>
      <c r="E22" s="25" t="s">
        <v>352</v>
      </c>
      <c r="F22" s="12">
        <v>63963.7</v>
      </c>
      <c r="G22" s="47">
        <v>49370.998189999998</v>
      </c>
      <c r="H22" s="12">
        <v>59245.2</v>
      </c>
      <c r="I22" s="12">
        <v>61955.8</v>
      </c>
      <c r="J22" s="12">
        <v>59497.7</v>
      </c>
      <c r="K22" s="12">
        <v>59249.9</v>
      </c>
    </row>
    <row r="23" spans="1:11" s="24" customFormat="1" ht="153.75" customHeight="1" x14ac:dyDescent="0.3">
      <c r="A23" s="46">
        <v>13</v>
      </c>
      <c r="B23" s="46">
        <v>100</v>
      </c>
      <c r="C23" s="3" t="s">
        <v>236</v>
      </c>
      <c r="D23" s="5" t="s">
        <v>26</v>
      </c>
      <c r="E23" s="25" t="s">
        <v>352</v>
      </c>
      <c r="F23" s="12">
        <v>-8556.7000000000007</v>
      </c>
      <c r="G23" s="47">
        <v>-6587.7187999999996</v>
      </c>
      <c r="H23" s="12">
        <v>-7905.3</v>
      </c>
      <c r="I23" s="12">
        <v>-6747.9</v>
      </c>
      <c r="J23" s="12">
        <v>-6459.7</v>
      </c>
      <c r="K23" s="12">
        <v>-6955.2</v>
      </c>
    </row>
    <row r="24" spans="1:11" s="24" customFormat="1" ht="26.25" customHeight="1" x14ac:dyDescent="0.3">
      <c r="A24" s="46">
        <v>14</v>
      </c>
      <c r="B24" s="46"/>
      <c r="C24" s="1" t="s">
        <v>237</v>
      </c>
      <c r="D24" s="2" t="s">
        <v>27</v>
      </c>
      <c r="E24" s="25"/>
      <c r="F24" s="11">
        <f t="shared" ref="F24:K24" si="5">F25+F31+F34+F37</f>
        <v>226009</v>
      </c>
      <c r="G24" s="11">
        <f t="shared" si="5"/>
        <v>228326.4143</v>
      </c>
      <c r="H24" s="11">
        <f t="shared" si="5"/>
        <v>235505.48633000001</v>
      </c>
      <c r="I24" s="11">
        <f t="shared" si="5"/>
        <v>267960.00491999998</v>
      </c>
      <c r="J24" s="11">
        <f t="shared" si="5"/>
        <v>271137.00491999998</v>
      </c>
      <c r="K24" s="11">
        <f t="shared" si="5"/>
        <v>293508.11</v>
      </c>
    </row>
    <row r="25" spans="1:11" s="24" customFormat="1" ht="35.25" customHeight="1" x14ac:dyDescent="0.3">
      <c r="A25" s="46">
        <v>15</v>
      </c>
      <c r="B25" s="46">
        <v>182</v>
      </c>
      <c r="C25" s="3" t="s">
        <v>238</v>
      </c>
      <c r="D25" s="4" t="s">
        <v>28</v>
      </c>
      <c r="E25" s="25" t="s">
        <v>351</v>
      </c>
      <c r="F25" s="12">
        <f t="shared" ref="F25:K25" si="6">SUM(F26:F30)</f>
        <v>162972</v>
      </c>
      <c r="G25" s="12">
        <f t="shared" si="6"/>
        <v>151550.99628999998</v>
      </c>
      <c r="H25" s="12">
        <f t="shared" si="6"/>
        <v>155000</v>
      </c>
      <c r="I25" s="12">
        <f t="shared" si="6"/>
        <v>213500</v>
      </c>
      <c r="J25" s="12">
        <f t="shared" si="6"/>
        <v>231100</v>
      </c>
      <c r="K25" s="12">
        <f t="shared" si="6"/>
        <v>251300</v>
      </c>
    </row>
    <row r="26" spans="1:11" s="24" customFormat="1" ht="49.5" customHeight="1" x14ac:dyDescent="0.3">
      <c r="A26" s="46">
        <v>16</v>
      </c>
      <c r="B26" s="46">
        <v>182</v>
      </c>
      <c r="C26" s="3" t="s">
        <v>239</v>
      </c>
      <c r="D26" s="5" t="s">
        <v>29</v>
      </c>
      <c r="E26" s="25" t="s">
        <v>351</v>
      </c>
      <c r="F26" s="12">
        <v>136872</v>
      </c>
      <c r="G26" s="47">
        <v>119928.00702999999</v>
      </c>
      <c r="H26" s="12">
        <v>122500</v>
      </c>
      <c r="I26" s="12">
        <v>150100</v>
      </c>
      <c r="J26" s="12">
        <v>162500</v>
      </c>
      <c r="K26" s="12">
        <v>176700</v>
      </c>
    </row>
    <row r="27" spans="1:11" s="24" customFormat="1" ht="66.75" customHeight="1" x14ac:dyDescent="0.3">
      <c r="A27" s="46">
        <v>17</v>
      </c>
      <c r="B27" s="46">
        <v>182</v>
      </c>
      <c r="C27" s="3" t="s">
        <v>240</v>
      </c>
      <c r="D27" s="5" t="s">
        <v>30</v>
      </c>
      <c r="E27" s="25" t="s">
        <v>351</v>
      </c>
      <c r="F27" s="12">
        <v>0</v>
      </c>
      <c r="G27" s="47">
        <v>0.48681999999999997</v>
      </c>
      <c r="H27" s="12">
        <v>0</v>
      </c>
      <c r="I27" s="12">
        <v>0</v>
      </c>
      <c r="J27" s="12">
        <v>0</v>
      </c>
      <c r="K27" s="12">
        <v>0</v>
      </c>
    </row>
    <row r="28" spans="1:11" s="24" customFormat="1" ht="93.75" customHeight="1" x14ac:dyDescent="0.3">
      <c r="A28" s="46">
        <v>18</v>
      </c>
      <c r="B28" s="46">
        <v>182</v>
      </c>
      <c r="C28" s="3" t="s">
        <v>241</v>
      </c>
      <c r="D28" s="5" t="s">
        <v>31</v>
      </c>
      <c r="E28" s="25" t="s">
        <v>351</v>
      </c>
      <c r="F28" s="12">
        <v>26100</v>
      </c>
      <c r="G28" s="47">
        <v>31623.496179999998</v>
      </c>
      <c r="H28" s="12">
        <v>32500</v>
      </c>
      <c r="I28" s="12">
        <v>63400</v>
      </c>
      <c r="J28" s="12">
        <v>68600</v>
      </c>
      <c r="K28" s="12">
        <v>74600</v>
      </c>
    </row>
    <row r="29" spans="1:11" s="24" customFormat="1" ht="80.25" customHeight="1" x14ac:dyDescent="0.3">
      <c r="A29" s="46">
        <v>19</v>
      </c>
      <c r="B29" s="46">
        <v>182</v>
      </c>
      <c r="C29" s="3" t="s">
        <v>242</v>
      </c>
      <c r="D29" s="5" t="s">
        <v>32</v>
      </c>
      <c r="E29" s="25" t="s">
        <v>351</v>
      </c>
      <c r="F29" s="12">
        <v>0</v>
      </c>
      <c r="G29" s="48">
        <f>-7.98000000000002/1000</f>
        <v>-7.9800000000000201E-3</v>
      </c>
      <c r="H29" s="12">
        <v>0</v>
      </c>
      <c r="I29" s="12">
        <v>0</v>
      </c>
      <c r="J29" s="12">
        <v>0</v>
      </c>
      <c r="K29" s="12">
        <v>0</v>
      </c>
    </row>
    <row r="30" spans="1:11" s="24" customFormat="1" ht="49.5" customHeight="1" x14ac:dyDescent="0.3">
      <c r="A30" s="46">
        <v>20</v>
      </c>
      <c r="B30" s="46">
        <v>182</v>
      </c>
      <c r="C30" s="3" t="s">
        <v>243</v>
      </c>
      <c r="D30" s="5" t="s">
        <v>33</v>
      </c>
      <c r="E30" s="25" t="s">
        <v>351</v>
      </c>
      <c r="F30" s="12">
        <v>0</v>
      </c>
      <c r="G30" s="47">
        <v>-0.98575999999999997</v>
      </c>
      <c r="H30" s="12">
        <v>0</v>
      </c>
      <c r="I30" s="12">
        <v>0</v>
      </c>
      <c r="J30" s="12">
        <v>0</v>
      </c>
      <c r="K30" s="12">
        <v>0</v>
      </c>
    </row>
    <row r="31" spans="1:11" s="24" customFormat="1" ht="35.25" customHeight="1" x14ac:dyDescent="0.3">
      <c r="A31" s="46">
        <v>21</v>
      </c>
      <c r="B31" s="46">
        <v>182</v>
      </c>
      <c r="C31" s="3" t="s">
        <v>244</v>
      </c>
      <c r="D31" s="4" t="s">
        <v>34</v>
      </c>
      <c r="E31" s="25" t="s">
        <v>351</v>
      </c>
      <c r="F31" s="12">
        <f>SUM(F32:F33)</f>
        <v>47691</v>
      </c>
      <c r="G31" s="12">
        <f t="shared" ref="G31:K31" si="7">SUM(G32:G33)</f>
        <v>61508.13508</v>
      </c>
      <c r="H31" s="12">
        <f t="shared" si="7"/>
        <v>62500</v>
      </c>
      <c r="I31" s="12">
        <f t="shared" si="7"/>
        <v>16560</v>
      </c>
      <c r="J31" s="12">
        <f t="shared" si="7"/>
        <v>0</v>
      </c>
      <c r="K31" s="12">
        <f t="shared" si="7"/>
        <v>0</v>
      </c>
    </row>
    <row r="32" spans="1:11" s="24" customFormat="1" ht="33" customHeight="1" x14ac:dyDescent="0.3">
      <c r="A32" s="46">
        <v>22</v>
      </c>
      <c r="B32" s="46">
        <v>182</v>
      </c>
      <c r="C32" s="3" t="s">
        <v>355</v>
      </c>
      <c r="D32" s="5" t="s">
        <v>34</v>
      </c>
      <c r="E32" s="25" t="s">
        <v>351</v>
      </c>
      <c r="F32" s="12">
        <v>47691</v>
      </c>
      <c r="G32" s="47">
        <v>61497.026989999998</v>
      </c>
      <c r="H32" s="12">
        <v>62500</v>
      </c>
      <c r="I32" s="12">
        <v>16560</v>
      </c>
      <c r="J32" s="12">
        <v>0</v>
      </c>
      <c r="K32" s="12">
        <v>0</v>
      </c>
    </row>
    <row r="33" spans="1:11" s="24" customFormat="1" ht="49.5" customHeight="1" x14ac:dyDescent="0.3">
      <c r="A33" s="46">
        <v>23</v>
      </c>
      <c r="B33" s="46">
        <v>182</v>
      </c>
      <c r="C33" s="3" t="s">
        <v>356</v>
      </c>
      <c r="D33" s="5" t="s">
        <v>354</v>
      </c>
      <c r="E33" s="25" t="s">
        <v>351</v>
      </c>
      <c r="F33" s="12">
        <v>0</v>
      </c>
      <c r="G33" s="47">
        <v>11.108090000000001</v>
      </c>
      <c r="H33" s="12">
        <v>0</v>
      </c>
      <c r="I33" s="12">
        <v>0</v>
      </c>
      <c r="J33" s="12">
        <v>0</v>
      </c>
      <c r="K33" s="12">
        <v>0</v>
      </c>
    </row>
    <row r="34" spans="1:11" s="24" customFormat="1" ht="33.75" customHeight="1" x14ac:dyDescent="0.3">
      <c r="A34" s="46">
        <v>24</v>
      </c>
      <c r="B34" s="46">
        <v>182</v>
      </c>
      <c r="C34" s="3" t="s">
        <v>245</v>
      </c>
      <c r="D34" s="4" t="s">
        <v>35</v>
      </c>
      <c r="E34" s="25" t="s">
        <v>351</v>
      </c>
      <c r="F34" s="12">
        <f>SUM(F35:F36)</f>
        <v>0</v>
      </c>
      <c r="G34" s="12">
        <f t="shared" ref="G34:K34" si="8">SUM(G35:G36)</f>
        <v>5.4863300000000006</v>
      </c>
      <c r="H34" s="12">
        <f t="shared" si="8"/>
        <v>5.4863300000000006</v>
      </c>
      <c r="I34" s="12">
        <f t="shared" si="8"/>
        <v>4.9199999999999999E-3</v>
      </c>
      <c r="J34" s="12">
        <f t="shared" si="8"/>
        <v>1000.00492</v>
      </c>
      <c r="K34" s="12">
        <f t="shared" si="8"/>
        <v>2000</v>
      </c>
    </row>
    <row r="35" spans="1:11" s="24" customFormat="1" ht="33.75" customHeight="1" x14ac:dyDescent="0.3">
      <c r="A35" s="46">
        <v>25</v>
      </c>
      <c r="B35" s="46">
        <v>182</v>
      </c>
      <c r="C35" s="3" t="s">
        <v>357</v>
      </c>
      <c r="D35" s="5" t="s">
        <v>35</v>
      </c>
      <c r="E35" s="25" t="s">
        <v>351</v>
      </c>
      <c r="F35" s="12">
        <v>0</v>
      </c>
      <c r="G35" s="47">
        <v>5.4814100000000003</v>
      </c>
      <c r="H35" s="12">
        <v>5.4814100000000003</v>
      </c>
      <c r="I35" s="12">
        <v>0</v>
      </c>
      <c r="J35" s="12">
        <v>1000</v>
      </c>
      <c r="K35" s="12">
        <v>2000</v>
      </c>
    </row>
    <row r="36" spans="1:11" s="24" customFormat="1" ht="46.5" customHeight="1" x14ac:dyDescent="0.3">
      <c r="A36" s="46">
        <v>26</v>
      </c>
      <c r="B36" s="46">
        <v>182</v>
      </c>
      <c r="C36" s="3" t="s">
        <v>358</v>
      </c>
      <c r="D36" s="5" t="s">
        <v>359</v>
      </c>
      <c r="E36" s="25" t="s">
        <v>351</v>
      </c>
      <c r="F36" s="12">
        <v>0</v>
      </c>
      <c r="G36" s="49">
        <f>4.92/1000</f>
        <v>4.9199999999999999E-3</v>
      </c>
      <c r="H36" s="35">
        <f>4.92/1000</f>
        <v>4.9199999999999999E-3</v>
      </c>
      <c r="I36" s="12">
        <f t="shared" ref="I36:J36" si="9">4.92/1000</f>
        <v>4.9199999999999999E-3</v>
      </c>
      <c r="J36" s="12">
        <f t="shared" si="9"/>
        <v>4.9199999999999999E-3</v>
      </c>
      <c r="K36" s="12">
        <v>0</v>
      </c>
    </row>
    <row r="37" spans="1:11" s="24" customFormat="1" ht="35.25" customHeight="1" x14ac:dyDescent="0.3">
      <c r="A37" s="46">
        <v>27</v>
      </c>
      <c r="B37" s="46">
        <v>182</v>
      </c>
      <c r="C37" s="3" t="s">
        <v>246</v>
      </c>
      <c r="D37" s="4" t="s">
        <v>36</v>
      </c>
      <c r="E37" s="25" t="s">
        <v>351</v>
      </c>
      <c r="F37" s="12">
        <f>F38</f>
        <v>15346</v>
      </c>
      <c r="G37" s="12">
        <f t="shared" ref="G37:K37" si="10">G38</f>
        <v>15261.7966</v>
      </c>
      <c r="H37" s="12">
        <f t="shared" si="10"/>
        <v>18000</v>
      </c>
      <c r="I37" s="12">
        <f t="shared" si="10"/>
        <v>37900</v>
      </c>
      <c r="J37" s="12">
        <f t="shared" si="10"/>
        <v>39037</v>
      </c>
      <c r="K37" s="12">
        <f t="shared" si="10"/>
        <v>40208.11</v>
      </c>
    </row>
    <row r="38" spans="1:11" s="24" customFormat="1" ht="49.5" customHeight="1" x14ac:dyDescent="0.3">
      <c r="A38" s="46">
        <v>28</v>
      </c>
      <c r="B38" s="46">
        <v>182</v>
      </c>
      <c r="C38" s="3" t="s">
        <v>360</v>
      </c>
      <c r="D38" s="5" t="s">
        <v>361</v>
      </c>
      <c r="E38" s="25" t="s">
        <v>351</v>
      </c>
      <c r="F38" s="12">
        <v>15346</v>
      </c>
      <c r="G38" s="47">
        <v>15261.7966</v>
      </c>
      <c r="H38" s="12">
        <v>18000</v>
      </c>
      <c r="I38" s="12">
        <v>37900</v>
      </c>
      <c r="J38" s="12">
        <v>39037</v>
      </c>
      <c r="K38" s="12">
        <v>40208.11</v>
      </c>
    </row>
    <row r="39" spans="1:11" s="24" customFormat="1" ht="24" customHeight="1" x14ac:dyDescent="0.3">
      <c r="A39" s="46">
        <v>29</v>
      </c>
      <c r="B39" s="46"/>
      <c r="C39" s="1" t="s">
        <v>247</v>
      </c>
      <c r="D39" s="2" t="s">
        <v>37</v>
      </c>
      <c r="E39" s="25"/>
      <c r="F39" s="11">
        <f t="shared" ref="F39:K39" si="11">SUM(F40:F41)</f>
        <v>576310.5</v>
      </c>
      <c r="G39" s="11">
        <f t="shared" si="11"/>
        <v>400701.23851</v>
      </c>
      <c r="H39" s="11">
        <f t="shared" si="11"/>
        <v>524352.19999999995</v>
      </c>
      <c r="I39" s="11">
        <f t="shared" si="11"/>
        <v>516800</v>
      </c>
      <c r="J39" s="11">
        <f t="shared" si="11"/>
        <v>507450</v>
      </c>
      <c r="K39" s="11">
        <f t="shared" si="11"/>
        <v>512750</v>
      </c>
    </row>
    <row r="40" spans="1:11" s="24" customFormat="1" ht="32.25" customHeight="1" x14ac:dyDescent="0.3">
      <c r="A40" s="46">
        <v>30</v>
      </c>
      <c r="B40" s="46">
        <v>182</v>
      </c>
      <c r="C40" s="3" t="s">
        <v>248</v>
      </c>
      <c r="D40" s="4" t="s">
        <v>38</v>
      </c>
      <c r="E40" s="25" t="s">
        <v>351</v>
      </c>
      <c r="F40" s="12">
        <v>68930</v>
      </c>
      <c r="G40" s="47">
        <v>29129.552780000002</v>
      </c>
      <c r="H40" s="12">
        <v>68930</v>
      </c>
      <c r="I40" s="12">
        <v>72400</v>
      </c>
      <c r="J40" s="12">
        <v>76000</v>
      </c>
      <c r="K40" s="12">
        <v>79800</v>
      </c>
    </row>
    <row r="41" spans="1:11" s="24" customFormat="1" ht="32.25" customHeight="1" x14ac:dyDescent="0.3">
      <c r="A41" s="46">
        <v>31</v>
      </c>
      <c r="B41" s="46">
        <v>182</v>
      </c>
      <c r="C41" s="3" t="s">
        <v>249</v>
      </c>
      <c r="D41" s="4" t="s">
        <v>39</v>
      </c>
      <c r="E41" s="25" t="s">
        <v>351</v>
      </c>
      <c r="F41" s="12">
        <f t="shared" ref="F41:K41" si="12">F42+F43</f>
        <v>507380.5</v>
      </c>
      <c r="G41" s="12">
        <f t="shared" si="12"/>
        <v>371571.68572999997</v>
      </c>
      <c r="H41" s="12">
        <f t="shared" si="12"/>
        <v>455422.2</v>
      </c>
      <c r="I41" s="12">
        <f t="shared" si="12"/>
        <v>444400</v>
      </c>
      <c r="J41" s="12">
        <f t="shared" si="12"/>
        <v>431450</v>
      </c>
      <c r="K41" s="12">
        <f t="shared" si="12"/>
        <v>432950</v>
      </c>
    </row>
    <row r="42" spans="1:11" s="24" customFormat="1" ht="49.5" customHeight="1" x14ac:dyDescent="0.3">
      <c r="A42" s="46">
        <v>32</v>
      </c>
      <c r="B42" s="46">
        <v>182</v>
      </c>
      <c r="C42" s="3" t="s">
        <v>250</v>
      </c>
      <c r="D42" s="5" t="s">
        <v>40</v>
      </c>
      <c r="E42" s="25" t="s">
        <v>351</v>
      </c>
      <c r="F42" s="12">
        <v>297380.5</v>
      </c>
      <c r="G42" s="47">
        <v>298255.36177999998</v>
      </c>
      <c r="H42" s="12">
        <v>306230.2</v>
      </c>
      <c r="I42" s="12">
        <v>300000</v>
      </c>
      <c r="J42" s="12">
        <v>285650</v>
      </c>
      <c r="K42" s="12">
        <v>285650</v>
      </c>
    </row>
    <row r="43" spans="1:11" s="24" customFormat="1" ht="49.5" customHeight="1" x14ac:dyDescent="0.3">
      <c r="A43" s="46">
        <v>33</v>
      </c>
      <c r="B43" s="46">
        <v>182</v>
      </c>
      <c r="C43" s="3" t="s">
        <v>251</v>
      </c>
      <c r="D43" s="5" t="s">
        <v>41</v>
      </c>
      <c r="E43" s="25" t="s">
        <v>351</v>
      </c>
      <c r="F43" s="12">
        <v>210000</v>
      </c>
      <c r="G43" s="47">
        <v>73316.323950000005</v>
      </c>
      <c r="H43" s="12">
        <v>149192</v>
      </c>
      <c r="I43" s="12">
        <v>144400</v>
      </c>
      <c r="J43" s="12">
        <v>145800</v>
      </c>
      <c r="K43" s="12">
        <v>147300</v>
      </c>
    </row>
    <row r="44" spans="1:11" s="24" customFormat="1" ht="25.5" customHeight="1" x14ac:dyDescent="0.3">
      <c r="A44" s="46">
        <v>34</v>
      </c>
      <c r="B44" s="46"/>
      <c r="C44" s="1" t="s">
        <v>252</v>
      </c>
      <c r="D44" s="2" t="s">
        <v>42</v>
      </c>
      <c r="E44" s="25"/>
      <c r="F44" s="11">
        <f t="shared" ref="F44:K44" si="13">F45+F46+F47</f>
        <v>14500</v>
      </c>
      <c r="G44" s="11">
        <f t="shared" si="13"/>
        <v>12849.06871</v>
      </c>
      <c r="H44" s="11">
        <f t="shared" si="13"/>
        <v>15056.6</v>
      </c>
      <c r="I44" s="11">
        <f t="shared" si="13"/>
        <v>17000</v>
      </c>
      <c r="J44" s="11">
        <f t="shared" si="13"/>
        <v>17000</v>
      </c>
      <c r="K44" s="11">
        <f t="shared" si="13"/>
        <v>17200</v>
      </c>
    </row>
    <row r="45" spans="1:11" s="24" customFormat="1" ht="63" customHeight="1" x14ac:dyDescent="0.3">
      <c r="A45" s="46">
        <v>35</v>
      </c>
      <c r="B45" s="46">
        <v>182</v>
      </c>
      <c r="C45" s="3" t="s">
        <v>253</v>
      </c>
      <c r="D45" s="4" t="s">
        <v>43</v>
      </c>
      <c r="E45" s="25" t="s">
        <v>351</v>
      </c>
      <c r="F45" s="12">
        <v>14500</v>
      </c>
      <c r="G45" s="47">
        <v>12792.468709999999</v>
      </c>
      <c r="H45" s="12">
        <v>15000</v>
      </c>
      <c r="I45" s="12">
        <v>17000</v>
      </c>
      <c r="J45" s="12">
        <v>17000</v>
      </c>
      <c r="K45" s="12">
        <v>17200</v>
      </c>
    </row>
    <row r="46" spans="1:11" s="24" customFormat="1" ht="54.75" customHeight="1" x14ac:dyDescent="0.3">
      <c r="A46" s="46">
        <v>36</v>
      </c>
      <c r="B46" s="46">
        <v>901</v>
      </c>
      <c r="C46" s="3" t="s">
        <v>254</v>
      </c>
      <c r="D46" s="4" t="s">
        <v>44</v>
      </c>
      <c r="E46" s="25" t="s">
        <v>353</v>
      </c>
      <c r="F46" s="12">
        <v>0</v>
      </c>
      <c r="G46" s="47">
        <v>55</v>
      </c>
      <c r="H46" s="12">
        <v>55</v>
      </c>
      <c r="I46" s="12">
        <v>0</v>
      </c>
      <c r="J46" s="12">
        <v>0</v>
      </c>
      <c r="K46" s="12">
        <v>0</v>
      </c>
    </row>
    <row r="47" spans="1:11" s="24" customFormat="1" ht="112.5" customHeight="1" x14ac:dyDescent="0.3">
      <c r="A47" s="46">
        <v>37</v>
      </c>
      <c r="B47" s="46">
        <v>901</v>
      </c>
      <c r="C47" s="3" t="s">
        <v>255</v>
      </c>
      <c r="D47" s="4" t="s">
        <v>45</v>
      </c>
      <c r="E47" s="25" t="s">
        <v>353</v>
      </c>
      <c r="F47" s="12">
        <v>0</v>
      </c>
      <c r="G47" s="47">
        <v>1.6</v>
      </c>
      <c r="H47" s="12">
        <v>1.6</v>
      </c>
      <c r="I47" s="12">
        <v>0</v>
      </c>
      <c r="J47" s="12">
        <v>0</v>
      </c>
      <c r="K47" s="12">
        <v>0</v>
      </c>
    </row>
    <row r="48" spans="1:11" s="24" customFormat="1" ht="52.5" customHeight="1" x14ac:dyDescent="0.3">
      <c r="A48" s="46">
        <v>38</v>
      </c>
      <c r="B48" s="50">
        <v>182</v>
      </c>
      <c r="C48" s="1" t="s">
        <v>256</v>
      </c>
      <c r="D48" s="2" t="s">
        <v>46</v>
      </c>
      <c r="E48" s="30" t="s">
        <v>351</v>
      </c>
      <c r="F48" s="11">
        <v>0</v>
      </c>
      <c r="G48" s="51">
        <f>-4/1000</f>
        <v>-4.0000000000000001E-3</v>
      </c>
      <c r="H48" s="11">
        <v>0</v>
      </c>
      <c r="I48" s="11">
        <v>0</v>
      </c>
      <c r="J48" s="11">
        <v>0</v>
      </c>
      <c r="K48" s="11">
        <v>0</v>
      </c>
    </row>
    <row r="49" spans="1:11" s="24" customFormat="1" ht="52.5" customHeight="1" x14ac:dyDescent="0.3">
      <c r="A49" s="46">
        <v>39</v>
      </c>
      <c r="B49" s="50"/>
      <c r="C49" s="1" t="s">
        <v>257</v>
      </c>
      <c r="D49" s="2" t="s">
        <v>47</v>
      </c>
      <c r="E49" s="25"/>
      <c r="F49" s="11">
        <f t="shared" ref="F49:K49" si="14">F50+F51+F57+F58+F61</f>
        <v>113388.79999999999</v>
      </c>
      <c r="G49" s="11">
        <f t="shared" si="14"/>
        <v>86182.289210000003</v>
      </c>
      <c r="H49" s="11">
        <f t="shared" si="14"/>
        <v>101483.6</v>
      </c>
      <c r="I49" s="11">
        <f t="shared" si="14"/>
        <v>101197.015</v>
      </c>
      <c r="J49" s="11">
        <f t="shared" si="14"/>
        <v>94424.586699999985</v>
      </c>
      <c r="K49" s="11">
        <f t="shared" si="14"/>
        <v>88783.9</v>
      </c>
    </row>
    <row r="50" spans="1:11" s="24" customFormat="1" ht="48.75" hidden="1" customHeight="1" x14ac:dyDescent="0.3">
      <c r="A50" s="46">
        <v>40</v>
      </c>
      <c r="B50" s="46">
        <v>901</v>
      </c>
      <c r="C50" s="3" t="s">
        <v>258</v>
      </c>
      <c r="D50" s="4" t="s">
        <v>48</v>
      </c>
      <c r="E50" s="25" t="s">
        <v>353</v>
      </c>
      <c r="F50" s="12">
        <v>0</v>
      </c>
      <c r="G50" s="47">
        <v>0</v>
      </c>
      <c r="H50" s="12">
        <v>0</v>
      </c>
      <c r="I50" s="12">
        <v>0</v>
      </c>
      <c r="J50" s="12">
        <v>0</v>
      </c>
      <c r="K50" s="12">
        <v>0</v>
      </c>
    </row>
    <row r="51" spans="1:11" s="24" customFormat="1" ht="111" customHeight="1" x14ac:dyDescent="0.3">
      <c r="A51" s="46">
        <v>40</v>
      </c>
      <c r="B51" s="46"/>
      <c r="C51" s="3" t="s">
        <v>259</v>
      </c>
      <c r="D51" s="19" t="s">
        <v>49</v>
      </c>
      <c r="E51" s="25"/>
      <c r="F51" s="12">
        <f t="shared" ref="F51:K51" si="15">SUM(F52:F56)</f>
        <v>96123.9</v>
      </c>
      <c r="G51" s="12">
        <f t="shared" si="15"/>
        <v>70230.142659999998</v>
      </c>
      <c r="H51" s="12">
        <f t="shared" si="15"/>
        <v>82620.400000000009</v>
      </c>
      <c r="I51" s="12">
        <f t="shared" si="15"/>
        <v>80527.399999999994</v>
      </c>
      <c r="J51" s="12">
        <f t="shared" si="15"/>
        <v>74618.999999999985</v>
      </c>
      <c r="K51" s="12">
        <f t="shared" si="15"/>
        <v>68978.399999999994</v>
      </c>
    </row>
    <row r="52" spans="1:11" s="24" customFormat="1" ht="106.5" customHeight="1" x14ac:dyDescent="0.3">
      <c r="A52" s="46">
        <v>41</v>
      </c>
      <c r="B52" s="46">
        <v>901</v>
      </c>
      <c r="C52" s="3" t="s">
        <v>260</v>
      </c>
      <c r="D52" s="5" t="s">
        <v>50</v>
      </c>
      <c r="E52" s="25" t="s">
        <v>353</v>
      </c>
      <c r="F52" s="12">
        <v>90000</v>
      </c>
      <c r="G52" s="47">
        <v>62940.090360000002</v>
      </c>
      <c r="H52" s="12">
        <v>73039.100000000006</v>
      </c>
      <c r="I52" s="12">
        <v>70990.600000000006</v>
      </c>
      <c r="J52" s="12">
        <v>65130</v>
      </c>
      <c r="K52" s="12">
        <v>65130</v>
      </c>
    </row>
    <row r="53" spans="1:11" s="24" customFormat="1" ht="93.75" customHeight="1" x14ac:dyDescent="0.3">
      <c r="A53" s="46">
        <v>42</v>
      </c>
      <c r="B53" s="46">
        <v>901</v>
      </c>
      <c r="C53" s="3" t="s">
        <v>261</v>
      </c>
      <c r="D53" s="5" t="s">
        <v>51</v>
      </c>
      <c r="E53" s="25" t="s">
        <v>353</v>
      </c>
      <c r="F53" s="12">
        <v>2092.9</v>
      </c>
      <c r="G53" s="47">
        <v>4238.5373900000004</v>
      </c>
      <c r="H53" s="12">
        <v>5967.1</v>
      </c>
      <c r="I53" s="12">
        <v>5913.7</v>
      </c>
      <c r="J53" s="12">
        <v>5865.9</v>
      </c>
      <c r="K53" s="12">
        <v>225.3</v>
      </c>
    </row>
    <row r="54" spans="1:11" s="24" customFormat="1" ht="93.75" customHeight="1" x14ac:dyDescent="0.3">
      <c r="A54" s="46">
        <v>43</v>
      </c>
      <c r="B54" s="46">
        <v>901</v>
      </c>
      <c r="C54" s="3" t="s">
        <v>262</v>
      </c>
      <c r="D54" s="5" t="s">
        <v>52</v>
      </c>
      <c r="E54" s="25" t="s">
        <v>353</v>
      </c>
      <c r="F54" s="12">
        <v>2500</v>
      </c>
      <c r="G54" s="47">
        <v>1663.0743600000001</v>
      </c>
      <c r="H54" s="12">
        <v>1912.2</v>
      </c>
      <c r="I54" s="12">
        <v>2281.4</v>
      </c>
      <c r="J54" s="12">
        <v>2281.4</v>
      </c>
      <c r="K54" s="12">
        <v>2281.4</v>
      </c>
    </row>
    <row r="55" spans="1:11" s="24" customFormat="1" ht="50.25" customHeight="1" x14ac:dyDescent="0.3">
      <c r="A55" s="46">
        <v>44</v>
      </c>
      <c r="B55" s="46">
        <v>901</v>
      </c>
      <c r="C55" s="20" t="s">
        <v>263</v>
      </c>
      <c r="D55" s="5" t="s">
        <v>53</v>
      </c>
      <c r="E55" s="25" t="s">
        <v>353</v>
      </c>
      <c r="F55" s="12">
        <v>1230.8</v>
      </c>
      <c r="G55" s="47">
        <v>1088.1987799999999</v>
      </c>
      <c r="H55" s="12">
        <v>1401.8</v>
      </c>
      <c r="I55" s="12">
        <v>1341.7</v>
      </c>
      <c r="J55" s="12">
        <v>1341.7</v>
      </c>
      <c r="K55" s="12">
        <v>1341.7</v>
      </c>
    </row>
    <row r="56" spans="1:11" s="24" customFormat="1" ht="159" customHeight="1" x14ac:dyDescent="0.3">
      <c r="A56" s="46">
        <v>45</v>
      </c>
      <c r="B56" s="46">
        <v>901</v>
      </c>
      <c r="C56" s="20" t="s">
        <v>264</v>
      </c>
      <c r="D56" s="5" t="s">
        <v>54</v>
      </c>
      <c r="E56" s="25" t="s">
        <v>353</v>
      </c>
      <c r="F56" s="12">
        <v>300.2</v>
      </c>
      <c r="G56" s="47">
        <v>300.24176999999997</v>
      </c>
      <c r="H56" s="12">
        <v>300.2</v>
      </c>
      <c r="I56" s="12">
        <v>0</v>
      </c>
      <c r="J56" s="12">
        <v>0</v>
      </c>
      <c r="K56" s="12">
        <v>0</v>
      </c>
    </row>
    <row r="57" spans="1:11" s="24" customFormat="1" ht="69" customHeight="1" x14ac:dyDescent="0.3">
      <c r="A57" s="46">
        <v>46</v>
      </c>
      <c r="B57" s="46">
        <v>901</v>
      </c>
      <c r="C57" s="3" t="s">
        <v>265</v>
      </c>
      <c r="D57" s="4" t="s">
        <v>55</v>
      </c>
      <c r="E57" s="25" t="s">
        <v>353</v>
      </c>
      <c r="F57" s="12">
        <v>364.9</v>
      </c>
      <c r="G57" s="47">
        <v>514.31169999999997</v>
      </c>
      <c r="H57" s="12">
        <v>514.29999999999995</v>
      </c>
      <c r="I57" s="12">
        <v>0</v>
      </c>
      <c r="J57" s="12">
        <v>0</v>
      </c>
      <c r="K57" s="12">
        <v>0</v>
      </c>
    </row>
    <row r="58" spans="1:11" s="24" customFormat="1" ht="98.25" customHeight="1" x14ac:dyDescent="0.3">
      <c r="A58" s="46">
        <v>47</v>
      </c>
      <c r="B58" s="46">
        <v>901</v>
      </c>
      <c r="C58" s="3" t="s">
        <v>266</v>
      </c>
      <c r="D58" s="4" t="s">
        <v>56</v>
      </c>
      <c r="E58" s="25" t="s">
        <v>353</v>
      </c>
      <c r="F58" s="12">
        <f t="shared" ref="F58:K58" si="16">SUM(F59:F60)</f>
        <v>16900</v>
      </c>
      <c r="G58" s="12">
        <f t="shared" si="16"/>
        <v>15437.834849999999</v>
      </c>
      <c r="H58" s="12">
        <f t="shared" si="16"/>
        <v>18348.900000000001</v>
      </c>
      <c r="I58" s="12">
        <f t="shared" si="16"/>
        <v>17200</v>
      </c>
      <c r="J58" s="12">
        <f t="shared" si="16"/>
        <v>17000</v>
      </c>
      <c r="K58" s="12">
        <f t="shared" si="16"/>
        <v>17000</v>
      </c>
    </row>
    <row r="59" spans="1:11" s="24" customFormat="1" ht="51.75" customHeight="1" x14ac:dyDescent="0.3">
      <c r="A59" s="46">
        <v>48</v>
      </c>
      <c r="B59" s="46">
        <v>901</v>
      </c>
      <c r="C59" s="3" t="s">
        <v>266</v>
      </c>
      <c r="D59" s="5" t="s">
        <v>57</v>
      </c>
      <c r="E59" s="25" t="s">
        <v>353</v>
      </c>
      <c r="F59" s="12">
        <v>16400</v>
      </c>
      <c r="G59" s="47">
        <v>14788.854009999999</v>
      </c>
      <c r="H59" s="12">
        <v>17700</v>
      </c>
      <c r="I59" s="12">
        <v>17200</v>
      </c>
      <c r="J59" s="12">
        <v>17000</v>
      </c>
      <c r="K59" s="12">
        <v>17000</v>
      </c>
    </row>
    <row r="60" spans="1:11" s="24" customFormat="1" ht="66.75" customHeight="1" x14ac:dyDescent="0.3">
      <c r="A60" s="46">
        <v>49</v>
      </c>
      <c r="B60" s="46">
        <v>901</v>
      </c>
      <c r="C60" s="3" t="s">
        <v>267</v>
      </c>
      <c r="D60" s="5" t="s">
        <v>58</v>
      </c>
      <c r="E60" s="25" t="s">
        <v>353</v>
      </c>
      <c r="F60" s="12">
        <v>500</v>
      </c>
      <c r="G60" s="47">
        <v>648.98083999999994</v>
      </c>
      <c r="H60" s="12">
        <v>648.9</v>
      </c>
      <c r="I60" s="12">
        <v>0</v>
      </c>
      <c r="J60" s="12">
        <v>0</v>
      </c>
      <c r="K60" s="12">
        <v>0</v>
      </c>
    </row>
    <row r="61" spans="1:11" s="24" customFormat="1" ht="128.25" customHeight="1" x14ac:dyDescent="0.3">
      <c r="A61" s="46">
        <v>50</v>
      </c>
      <c r="B61" s="46">
        <v>901</v>
      </c>
      <c r="C61" s="3" t="s">
        <v>268</v>
      </c>
      <c r="D61" s="4" t="s">
        <v>59</v>
      </c>
      <c r="E61" s="25" t="s">
        <v>353</v>
      </c>
      <c r="F61" s="12">
        <f t="shared" ref="F61:K61" si="17">SUM(F62:F63)</f>
        <v>0</v>
      </c>
      <c r="G61" s="12">
        <f t="shared" si="17"/>
        <v>0</v>
      </c>
      <c r="H61" s="12">
        <f t="shared" si="17"/>
        <v>0</v>
      </c>
      <c r="I61" s="12">
        <f t="shared" si="17"/>
        <v>3469.6149999999998</v>
      </c>
      <c r="J61" s="12">
        <f t="shared" si="17"/>
        <v>2805.5866999999998</v>
      </c>
      <c r="K61" s="12">
        <f t="shared" si="17"/>
        <v>2805.5</v>
      </c>
    </row>
    <row r="62" spans="1:11" s="24" customFormat="1" ht="60.75" customHeight="1" x14ac:dyDescent="0.3">
      <c r="A62" s="46">
        <v>51</v>
      </c>
      <c r="B62" s="46">
        <v>901</v>
      </c>
      <c r="C62" s="3" t="s">
        <v>269</v>
      </c>
      <c r="D62" s="5" t="s">
        <v>60</v>
      </c>
      <c r="E62" s="25" t="s">
        <v>353</v>
      </c>
      <c r="F62" s="12">
        <v>0</v>
      </c>
      <c r="G62" s="47">
        <v>0</v>
      </c>
      <c r="H62" s="12">
        <v>0</v>
      </c>
      <c r="I62" s="12">
        <v>2169.6149999999998</v>
      </c>
      <c r="J62" s="12">
        <v>1505.5867000000001</v>
      </c>
      <c r="K62" s="12">
        <v>1505.5</v>
      </c>
    </row>
    <row r="63" spans="1:11" s="24" customFormat="1" ht="55.5" customHeight="1" x14ac:dyDescent="0.3">
      <c r="A63" s="46">
        <v>52</v>
      </c>
      <c r="B63" s="46">
        <v>901</v>
      </c>
      <c r="C63" s="3" t="s">
        <v>270</v>
      </c>
      <c r="D63" s="5" t="s">
        <v>61</v>
      </c>
      <c r="E63" s="25" t="s">
        <v>353</v>
      </c>
      <c r="F63" s="12">
        <v>0</v>
      </c>
      <c r="G63" s="47">
        <v>0</v>
      </c>
      <c r="H63" s="12">
        <v>0</v>
      </c>
      <c r="I63" s="12">
        <v>1300</v>
      </c>
      <c r="J63" s="12">
        <v>1300</v>
      </c>
      <c r="K63" s="12">
        <v>1300</v>
      </c>
    </row>
    <row r="64" spans="1:11" s="24" customFormat="1" ht="33.75" customHeight="1" x14ac:dyDescent="0.3">
      <c r="A64" s="46">
        <v>53</v>
      </c>
      <c r="B64" s="46"/>
      <c r="C64" s="1" t="s">
        <v>271</v>
      </c>
      <c r="D64" s="2" t="s">
        <v>62</v>
      </c>
      <c r="E64" s="25"/>
      <c r="F64" s="11">
        <f t="shared" ref="F64:K64" si="18">F65</f>
        <v>3138</v>
      </c>
      <c r="G64" s="11">
        <f t="shared" si="18"/>
        <v>4327.010193000001</v>
      </c>
      <c r="H64" s="11">
        <f t="shared" si="18"/>
        <v>4332.8</v>
      </c>
      <c r="I64" s="11">
        <f t="shared" si="18"/>
        <v>2003</v>
      </c>
      <c r="J64" s="11">
        <f t="shared" si="18"/>
        <v>2003</v>
      </c>
      <c r="K64" s="11">
        <f t="shared" si="18"/>
        <v>2003</v>
      </c>
    </row>
    <row r="65" spans="1:11" s="24" customFormat="1" ht="48.75" customHeight="1" x14ac:dyDescent="0.3">
      <c r="A65" s="46">
        <v>54</v>
      </c>
      <c r="B65" s="52" t="s">
        <v>365</v>
      </c>
      <c r="C65" s="3" t="s">
        <v>272</v>
      </c>
      <c r="D65" s="4" t="s">
        <v>63</v>
      </c>
      <c r="E65" s="25" t="s">
        <v>362</v>
      </c>
      <c r="F65" s="12">
        <f t="shared" ref="F65:K65" si="19">SUM(F66:F69)</f>
        <v>3138</v>
      </c>
      <c r="G65" s="12">
        <f t="shared" si="19"/>
        <v>4327.010193000001</v>
      </c>
      <c r="H65" s="12">
        <f t="shared" si="19"/>
        <v>4332.8</v>
      </c>
      <c r="I65" s="12">
        <f t="shared" si="19"/>
        <v>2003</v>
      </c>
      <c r="J65" s="12">
        <f t="shared" si="19"/>
        <v>2003</v>
      </c>
      <c r="K65" s="12">
        <f t="shared" si="19"/>
        <v>2003</v>
      </c>
    </row>
    <row r="66" spans="1:11" s="24" customFormat="1" ht="48.75" customHeight="1" x14ac:dyDescent="0.3">
      <c r="A66" s="46">
        <v>55</v>
      </c>
      <c r="B66" s="52" t="s">
        <v>365</v>
      </c>
      <c r="C66" s="3" t="s">
        <v>273</v>
      </c>
      <c r="D66" s="5" t="s">
        <v>64</v>
      </c>
      <c r="E66" s="25" t="s">
        <v>362</v>
      </c>
      <c r="F66" s="12">
        <v>900</v>
      </c>
      <c r="G66" s="47">
        <v>1062.1929829999999</v>
      </c>
      <c r="H66" s="12">
        <v>1062.2</v>
      </c>
      <c r="I66" s="12">
        <v>500</v>
      </c>
      <c r="J66" s="12">
        <v>500</v>
      </c>
      <c r="K66" s="12">
        <v>500</v>
      </c>
    </row>
    <row r="67" spans="1:11" s="24" customFormat="1" ht="48.75" customHeight="1" x14ac:dyDescent="0.3">
      <c r="A67" s="46">
        <v>56</v>
      </c>
      <c r="B67" s="52" t="s">
        <v>365</v>
      </c>
      <c r="C67" s="3" t="s">
        <v>274</v>
      </c>
      <c r="D67" s="5" t="s">
        <v>65</v>
      </c>
      <c r="E67" s="25" t="s">
        <v>362</v>
      </c>
      <c r="F67" s="12">
        <v>1643</v>
      </c>
      <c r="G67" s="47">
        <v>2019.8345200000001</v>
      </c>
      <c r="H67" s="12">
        <v>2019.9</v>
      </c>
      <c r="I67" s="12">
        <v>1003</v>
      </c>
      <c r="J67" s="12">
        <v>1003</v>
      </c>
      <c r="K67" s="12">
        <v>1003</v>
      </c>
    </row>
    <row r="68" spans="1:11" s="24" customFormat="1" ht="48.75" customHeight="1" x14ac:dyDescent="0.3">
      <c r="A68" s="46">
        <v>57</v>
      </c>
      <c r="B68" s="52" t="s">
        <v>365</v>
      </c>
      <c r="C68" s="3" t="s">
        <v>275</v>
      </c>
      <c r="D68" s="5" t="s">
        <v>66</v>
      </c>
      <c r="E68" s="25" t="s">
        <v>362</v>
      </c>
      <c r="F68" s="12">
        <v>545</v>
      </c>
      <c r="G68" s="47">
        <v>1194.3978500000001</v>
      </c>
      <c r="H68" s="12">
        <v>1200.2</v>
      </c>
      <c r="I68" s="12">
        <v>500</v>
      </c>
      <c r="J68" s="12">
        <v>500</v>
      </c>
      <c r="K68" s="12">
        <v>500</v>
      </c>
    </row>
    <row r="69" spans="1:11" s="24" customFormat="1" ht="48.75" customHeight="1" x14ac:dyDescent="0.3">
      <c r="A69" s="46">
        <v>58</v>
      </c>
      <c r="B69" s="52" t="s">
        <v>365</v>
      </c>
      <c r="C69" s="3" t="s">
        <v>276</v>
      </c>
      <c r="D69" s="5" t="s">
        <v>67</v>
      </c>
      <c r="E69" s="25" t="s">
        <v>362</v>
      </c>
      <c r="F69" s="12">
        <v>50</v>
      </c>
      <c r="G69" s="47">
        <v>50.58484</v>
      </c>
      <c r="H69" s="12">
        <v>50.5</v>
      </c>
      <c r="I69" s="12">
        <v>0</v>
      </c>
      <c r="J69" s="12">
        <v>0</v>
      </c>
      <c r="K69" s="12">
        <v>0</v>
      </c>
    </row>
    <row r="70" spans="1:11" s="24" customFormat="1" ht="53.25" customHeight="1" x14ac:dyDescent="0.3">
      <c r="A70" s="46">
        <v>59</v>
      </c>
      <c r="B70" s="46"/>
      <c r="C70" s="1" t="s">
        <v>277</v>
      </c>
      <c r="D70" s="2" t="s">
        <v>68</v>
      </c>
      <c r="E70" s="25"/>
      <c r="F70" s="11">
        <f t="shared" ref="F70:K70" si="20">F71+F72+F76+F77</f>
        <v>127019.59449999999</v>
      </c>
      <c r="G70" s="11">
        <f t="shared" si="20"/>
        <v>93208.999899999995</v>
      </c>
      <c r="H70" s="11">
        <f t="shared" si="20"/>
        <v>122864.40000000001</v>
      </c>
      <c r="I70" s="11">
        <f t="shared" si="20"/>
        <v>137197.965</v>
      </c>
      <c r="J70" s="11">
        <f t="shared" si="20"/>
        <v>136997.965</v>
      </c>
      <c r="K70" s="11">
        <f t="shared" si="20"/>
        <v>136997.965</v>
      </c>
    </row>
    <row r="71" spans="1:11" s="24" customFormat="1" ht="64.5" hidden="1" customHeight="1" x14ac:dyDescent="0.3">
      <c r="A71" s="46"/>
      <c r="B71" s="46">
        <v>901</v>
      </c>
      <c r="C71" s="3" t="s">
        <v>278</v>
      </c>
      <c r="D71" s="4" t="s">
        <v>69</v>
      </c>
      <c r="E71" s="25" t="s">
        <v>353</v>
      </c>
      <c r="F71" s="12">
        <v>0</v>
      </c>
      <c r="G71" s="47">
        <v>0</v>
      </c>
      <c r="H71" s="12">
        <v>0</v>
      </c>
      <c r="I71" s="12">
        <v>0</v>
      </c>
      <c r="J71" s="12">
        <v>0</v>
      </c>
      <c r="K71" s="12">
        <v>0</v>
      </c>
    </row>
    <row r="72" spans="1:11" s="24" customFormat="1" ht="49.5" customHeight="1" x14ac:dyDescent="0.3">
      <c r="A72" s="46">
        <v>60</v>
      </c>
      <c r="B72" s="46">
        <v>901</v>
      </c>
      <c r="C72" s="3" t="s">
        <v>279</v>
      </c>
      <c r="D72" s="4" t="s">
        <v>70</v>
      </c>
      <c r="E72" s="25" t="s">
        <v>353</v>
      </c>
      <c r="F72" s="12">
        <f t="shared" ref="F72:K72" si="21">SUM(F73:F75)</f>
        <v>3513</v>
      </c>
      <c r="G72" s="12">
        <f t="shared" si="21"/>
        <v>2630.9384700000001</v>
      </c>
      <c r="H72" s="12">
        <f t="shared" si="21"/>
        <v>3550.6</v>
      </c>
      <c r="I72" s="12">
        <f t="shared" si="21"/>
        <v>3513</v>
      </c>
      <c r="J72" s="12">
        <f t="shared" si="21"/>
        <v>3313</v>
      </c>
      <c r="K72" s="12">
        <f t="shared" si="21"/>
        <v>3313</v>
      </c>
    </row>
    <row r="73" spans="1:11" s="24" customFormat="1" ht="49.5" customHeight="1" x14ac:dyDescent="0.3">
      <c r="A73" s="46">
        <v>61</v>
      </c>
      <c r="B73" s="46">
        <v>901</v>
      </c>
      <c r="C73" s="3" t="s">
        <v>279</v>
      </c>
      <c r="D73" s="5" t="s">
        <v>71</v>
      </c>
      <c r="E73" s="25" t="s">
        <v>353</v>
      </c>
      <c r="F73" s="12">
        <v>3163</v>
      </c>
      <c r="G73" s="47">
        <v>2593.3384700000001</v>
      </c>
      <c r="H73" s="12">
        <f>200+2837.1</f>
        <v>3037.1</v>
      </c>
      <c r="I73" s="12">
        <f>200+2837.1</f>
        <v>3037.1</v>
      </c>
      <c r="J73" s="12">
        <f>2837.1</f>
        <v>2837.1</v>
      </c>
      <c r="K73" s="12">
        <f>2837.1</f>
        <v>2837.1</v>
      </c>
    </row>
    <row r="74" spans="1:11" s="34" customFormat="1" ht="49.5" hidden="1" customHeight="1" x14ac:dyDescent="0.3">
      <c r="A74" s="46"/>
      <c r="B74" s="46">
        <v>901</v>
      </c>
      <c r="C74" s="3" t="s">
        <v>279</v>
      </c>
      <c r="D74" s="5" t="s">
        <v>72</v>
      </c>
      <c r="E74" s="25" t="s">
        <v>353</v>
      </c>
      <c r="F74" s="12">
        <v>350</v>
      </c>
      <c r="G74" s="47"/>
      <c r="H74" s="12">
        <v>475.9</v>
      </c>
      <c r="I74" s="12">
        <v>475.9</v>
      </c>
      <c r="J74" s="12">
        <v>475.9</v>
      </c>
      <c r="K74" s="12">
        <v>475.9</v>
      </c>
    </row>
    <row r="75" spans="1:11" s="34" customFormat="1" ht="49.5" hidden="1" customHeight="1" x14ac:dyDescent="0.3">
      <c r="A75" s="46"/>
      <c r="B75" s="46">
        <v>901</v>
      </c>
      <c r="C75" s="3" t="s">
        <v>279</v>
      </c>
      <c r="D75" s="5" t="s">
        <v>73</v>
      </c>
      <c r="E75" s="25" t="s">
        <v>363</v>
      </c>
      <c r="F75" s="12">
        <v>0</v>
      </c>
      <c r="G75" s="47">
        <v>37.6</v>
      </c>
      <c r="H75" s="12">
        <v>37.6</v>
      </c>
      <c r="I75" s="12">
        <v>0</v>
      </c>
      <c r="J75" s="12">
        <v>0</v>
      </c>
      <c r="K75" s="12">
        <v>0</v>
      </c>
    </row>
    <row r="76" spans="1:11" s="24" customFormat="1" ht="49.5" customHeight="1" x14ac:dyDescent="0.3">
      <c r="A76" s="46">
        <v>62</v>
      </c>
      <c r="B76" s="46">
        <v>901</v>
      </c>
      <c r="C76" s="3" t="s">
        <v>280</v>
      </c>
      <c r="D76" s="4" t="s">
        <v>74</v>
      </c>
      <c r="E76" s="25" t="s">
        <v>353</v>
      </c>
      <c r="F76" s="12">
        <v>7174.9</v>
      </c>
      <c r="G76" s="47">
        <v>2848.12228</v>
      </c>
      <c r="H76" s="12">
        <v>5710.7</v>
      </c>
      <c r="I76" s="12">
        <v>5710.73</v>
      </c>
      <c r="J76" s="12">
        <v>5710.73</v>
      </c>
      <c r="K76" s="12">
        <v>5710.73</v>
      </c>
    </row>
    <row r="77" spans="1:11" s="24" customFormat="1" ht="49.5" customHeight="1" x14ac:dyDescent="0.3">
      <c r="A77" s="46">
        <v>63</v>
      </c>
      <c r="B77" s="46"/>
      <c r="C77" s="3" t="s">
        <v>281</v>
      </c>
      <c r="D77" s="4" t="s">
        <v>75</v>
      </c>
      <c r="E77" s="25"/>
      <c r="F77" s="12">
        <f t="shared" ref="F77:K77" si="22">F78+F82+F85</f>
        <v>116331.6945</v>
      </c>
      <c r="G77" s="12">
        <f t="shared" si="22"/>
        <v>87729.939149999991</v>
      </c>
      <c r="H77" s="12">
        <f t="shared" si="22"/>
        <v>113603.1</v>
      </c>
      <c r="I77" s="12">
        <f t="shared" si="22"/>
        <v>127974.235</v>
      </c>
      <c r="J77" s="12">
        <f t="shared" si="22"/>
        <v>127974.235</v>
      </c>
      <c r="K77" s="12">
        <f t="shared" si="22"/>
        <v>127974.235</v>
      </c>
    </row>
    <row r="78" spans="1:11" s="24" customFormat="1" ht="49.5" customHeight="1" x14ac:dyDescent="0.3">
      <c r="A78" s="46">
        <v>64</v>
      </c>
      <c r="B78" s="46"/>
      <c r="C78" s="3" t="s">
        <v>281</v>
      </c>
      <c r="D78" s="5" t="s">
        <v>75</v>
      </c>
      <c r="E78" s="25"/>
      <c r="F78" s="12">
        <f t="shared" ref="F78:K78" si="23">SUM(F79:F81)</f>
        <v>14289.8</v>
      </c>
      <c r="G78" s="12">
        <f t="shared" si="23"/>
        <v>24603.30214</v>
      </c>
      <c r="H78" s="12">
        <f t="shared" si="23"/>
        <v>24603.1</v>
      </c>
      <c r="I78" s="12">
        <f t="shared" si="23"/>
        <v>0</v>
      </c>
      <c r="J78" s="12">
        <f t="shared" si="23"/>
        <v>0</v>
      </c>
      <c r="K78" s="12">
        <f t="shared" si="23"/>
        <v>0</v>
      </c>
    </row>
    <row r="79" spans="1:11" s="24" customFormat="1" ht="49.5" customHeight="1" x14ac:dyDescent="0.3">
      <c r="A79" s="46">
        <v>65</v>
      </c>
      <c r="B79" s="46">
        <v>901</v>
      </c>
      <c r="C79" s="3" t="s">
        <v>281</v>
      </c>
      <c r="D79" s="36" t="s">
        <v>75</v>
      </c>
      <c r="E79" s="25" t="s">
        <v>353</v>
      </c>
      <c r="F79" s="12">
        <v>0</v>
      </c>
      <c r="G79" s="47">
        <v>306.77940999999998</v>
      </c>
      <c r="H79" s="12">
        <v>306.7</v>
      </c>
      <c r="I79" s="12">
        <v>0</v>
      </c>
      <c r="J79" s="12">
        <v>0</v>
      </c>
      <c r="K79" s="12">
        <v>0</v>
      </c>
    </row>
    <row r="80" spans="1:11" s="24" customFormat="1" ht="49.5" customHeight="1" x14ac:dyDescent="0.3">
      <c r="A80" s="46">
        <v>66</v>
      </c>
      <c r="B80" s="46">
        <v>901</v>
      </c>
      <c r="C80" s="3" t="s">
        <v>282</v>
      </c>
      <c r="D80" s="36" t="s">
        <v>76</v>
      </c>
      <c r="E80" s="25" t="s">
        <v>353</v>
      </c>
      <c r="F80" s="12">
        <v>183.3</v>
      </c>
      <c r="G80" s="47">
        <v>9042.1895999999997</v>
      </c>
      <c r="H80" s="12">
        <v>9042.1</v>
      </c>
      <c r="I80" s="12">
        <v>0</v>
      </c>
      <c r="J80" s="12">
        <v>0</v>
      </c>
      <c r="K80" s="12">
        <v>0</v>
      </c>
    </row>
    <row r="81" spans="1:11" s="24" customFormat="1" ht="49.5" customHeight="1" x14ac:dyDescent="0.3">
      <c r="A81" s="46">
        <v>67</v>
      </c>
      <c r="B81" s="46">
        <v>901</v>
      </c>
      <c r="C81" s="3" t="s">
        <v>283</v>
      </c>
      <c r="D81" s="36" t="s">
        <v>77</v>
      </c>
      <c r="E81" s="25" t="s">
        <v>353</v>
      </c>
      <c r="F81" s="12">
        <v>14106.5</v>
      </c>
      <c r="G81" s="47">
        <v>15254.333130000001</v>
      </c>
      <c r="H81" s="12">
        <v>15254.3</v>
      </c>
      <c r="I81" s="12">
        <v>0</v>
      </c>
      <c r="J81" s="12">
        <v>0</v>
      </c>
      <c r="K81" s="12">
        <v>0</v>
      </c>
    </row>
    <row r="82" spans="1:11" s="24" customFormat="1" ht="49.5" customHeight="1" x14ac:dyDescent="0.3">
      <c r="A82" s="46">
        <v>68</v>
      </c>
      <c r="B82" s="46">
        <v>901</v>
      </c>
      <c r="C82" s="3" t="s">
        <v>284</v>
      </c>
      <c r="D82" s="5" t="s">
        <v>78</v>
      </c>
      <c r="E82" s="25" t="s">
        <v>353</v>
      </c>
      <c r="F82" s="12">
        <f t="shared" ref="F82:K82" si="24">F83+F84</f>
        <v>0</v>
      </c>
      <c r="G82" s="12">
        <f t="shared" si="24"/>
        <v>0</v>
      </c>
      <c r="H82" s="12">
        <f t="shared" si="24"/>
        <v>0</v>
      </c>
      <c r="I82" s="12">
        <f t="shared" si="24"/>
        <v>1401.2349999999999</v>
      </c>
      <c r="J82" s="12">
        <f t="shared" si="24"/>
        <v>1401.2349999999999</v>
      </c>
      <c r="K82" s="12">
        <f t="shared" si="24"/>
        <v>1401.2349999999999</v>
      </c>
    </row>
    <row r="83" spans="1:11" s="34" customFormat="1" ht="49.5" hidden="1" customHeight="1" x14ac:dyDescent="0.3">
      <c r="A83" s="46"/>
      <c r="B83" s="46">
        <v>901</v>
      </c>
      <c r="C83" s="3" t="s">
        <v>284</v>
      </c>
      <c r="D83" s="36" t="s">
        <v>79</v>
      </c>
      <c r="E83" s="25" t="s">
        <v>353</v>
      </c>
      <c r="F83" s="12">
        <v>0</v>
      </c>
      <c r="G83" s="47">
        <v>0</v>
      </c>
      <c r="H83" s="12">
        <v>0</v>
      </c>
      <c r="I83" s="12">
        <v>734.06</v>
      </c>
      <c r="J83" s="12">
        <v>734.06</v>
      </c>
      <c r="K83" s="12">
        <v>734.06</v>
      </c>
    </row>
    <row r="84" spans="1:11" s="34" customFormat="1" ht="49.5" hidden="1" customHeight="1" x14ac:dyDescent="0.3">
      <c r="A84" s="46"/>
      <c r="B84" s="46">
        <v>901</v>
      </c>
      <c r="C84" s="3" t="s">
        <v>284</v>
      </c>
      <c r="D84" s="36" t="s">
        <v>80</v>
      </c>
      <c r="E84" s="25" t="s">
        <v>353</v>
      </c>
      <c r="F84" s="12">
        <v>0</v>
      </c>
      <c r="G84" s="47">
        <v>0</v>
      </c>
      <c r="H84" s="12">
        <v>0</v>
      </c>
      <c r="I84" s="12">
        <f>546.9+120.275</f>
        <v>667.17499999999995</v>
      </c>
      <c r="J84" s="12">
        <f>546.9+120.275</f>
        <v>667.17499999999995</v>
      </c>
      <c r="K84" s="12">
        <f>546.9+120.275</f>
        <v>667.17499999999995</v>
      </c>
    </row>
    <row r="85" spans="1:11" s="24" customFormat="1" ht="49.5" customHeight="1" x14ac:dyDescent="0.3">
      <c r="A85" s="46">
        <v>69</v>
      </c>
      <c r="B85" s="46">
        <v>901</v>
      </c>
      <c r="C85" s="3" t="s">
        <v>285</v>
      </c>
      <c r="D85" s="5" t="s">
        <v>81</v>
      </c>
      <c r="E85" s="25" t="s">
        <v>353</v>
      </c>
      <c r="F85" s="12">
        <f>F86</f>
        <v>102041.89449999999</v>
      </c>
      <c r="G85" s="12">
        <f>G86</f>
        <v>63126.637009999999</v>
      </c>
      <c r="H85" s="12">
        <f>H86</f>
        <v>89000</v>
      </c>
      <c r="I85" s="12">
        <f>I86</f>
        <v>126573</v>
      </c>
      <c r="J85" s="12">
        <f>J86</f>
        <v>126573</v>
      </c>
      <c r="K85" s="12">
        <v>126573</v>
      </c>
    </row>
    <row r="86" spans="1:11" s="34" customFormat="1" ht="49.5" hidden="1" customHeight="1" x14ac:dyDescent="0.3">
      <c r="A86" s="46"/>
      <c r="B86" s="46">
        <v>901</v>
      </c>
      <c r="C86" s="3" t="s">
        <v>285</v>
      </c>
      <c r="D86" s="36" t="s">
        <v>82</v>
      </c>
      <c r="E86" s="25" t="s">
        <v>353</v>
      </c>
      <c r="F86" s="12">
        <v>102041.89449999999</v>
      </c>
      <c r="G86" s="47">
        <v>63126.637009999999</v>
      </c>
      <c r="H86" s="12">
        <v>89000</v>
      </c>
      <c r="I86" s="12">
        <v>126573</v>
      </c>
      <c r="J86" s="12">
        <v>126573</v>
      </c>
      <c r="K86" s="12">
        <v>126573</v>
      </c>
    </row>
    <row r="87" spans="1:11" s="24" customFormat="1" ht="33" customHeight="1" x14ac:dyDescent="0.3">
      <c r="A87" s="46">
        <v>70</v>
      </c>
      <c r="B87" s="46"/>
      <c r="C87" s="1" t="s">
        <v>286</v>
      </c>
      <c r="D87" s="2" t="s">
        <v>83</v>
      </c>
      <c r="E87" s="25"/>
      <c r="F87" s="11">
        <f t="shared" ref="F87:K87" si="25">F88+F89+F90+F91+F92</f>
        <v>46237.5</v>
      </c>
      <c r="G87" s="11">
        <f t="shared" si="25"/>
        <v>59463.020740000007</v>
      </c>
      <c r="H87" s="11">
        <f t="shared" si="25"/>
        <v>64598.6</v>
      </c>
      <c r="I87" s="11">
        <f t="shared" si="25"/>
        <v>64511.199999999997</v>
      </c>
      <c r="J87" s="11">
        <f t="shared" si="25"/>
        <v>50452.5</v>
      </c>
      <c r="K87" s="11">
        <f t="shared" si="25"/>
        <v>42124.4</v>
      </c>
    </row>
    <row r="88" spans="1:11" s="24" customFormat="1" ht="47.25" customHeight="1" x14ac:dyDescent="0.3">
      <c r="A88" s="46">
        <v>71</v>
      </c>
      <c r="B88" s="46">
        <v>901</v>
      </c>
      <c r="C88" s="3" t="s">
        <v>287</v>
      </c>
      <c r="D88" s="19" t="s">
        <v>84</v>
      </c>
      <c r="E88" s="25" t="s">
        <v>353</v>
      </c>
      <c r="F88" s="12">
        <v>56.6</v>
      </c>
      <c r="G88" s="47">
        <v>102.55875</v>
      </c>
      <c r="H88" s="12">
        <v>102.5</v>
      </c>
      <c r="I88" s="12">
        <v>0</v>
      </c>
      <c r="J88" s="12">
        <v>0</v>
      </c>
      <c r="K88" s="12">
        <v>0</v>
      </c>
    </row>
    <row r="89" spans="1:11" s="24" customFormat="1" ht="112.5" hidden="1" customHeight="1" x14ac:dyDescent="0.3">
      <c r="A89" s="46"/>
      <c r="B89" s="46">
        <v>901</v>
      </c>
      <c r="C89" s="3" t="s">
        <v>288</v>
      </c>
      <c r="D89" s="19" t="s">
        <v>85</v>
      </c>
      <c r="E89" s="25" t="s">
        <v>353</v>
      </c>
      <c r="F89" s="12">
        <v>0</v>
      </c>
      <c r="G89" s="47">
        <v>0</v>
      </c>
      <c r="H89" s="12">
        <v>0</v>
      </c>
      <c r="I89" s="12">
        <v>0</v>
      </c>
      <c r="J89" s="12">
        <v>0</v>
      </c>
      <c r="K89" s="12">
        <v>0</v>
      </c>
    </row>
    <row r="90" spans="1:11" s="24" customFormat="1" ht="123" customHeight="1" x14ac:dyDescent="0.3">
      <c r="A90" s="46">
        <v>72</v>
      </c>
      <c r="B90" s="46">
        <v>901</v>
      </c>
      <c r="C90" s="3" t="s">
        <v>289</v>
      </c>
      <c r="D90" s="19" t="s">
        <v>86</v>
      </c>
      <c r="E90" s="25" t="s">
        <v>353</v>
      </c>
      <c r="F90" s="12">
        <v>20180.900000000001</v>
      </c>
      <c r="G90" s="47">
        <v>32043.27594</v>
      </c>
      <c r="H90" s="12">
        <v>35496.1</v>
      </c>
      <c r="I90" s="12">
        <v>36511.199999999997</v>
      </c>
      <c r="J90" s="12">
        <v>22452.5</v>
      </c>
      <c r="K90" s="12">
        <v>14124.4</v>
      </c>
    </row>
    <row r="91" spans="1:11" s="24" customFormat="1" ht="64.5" customHeight="1" x14ac:dyDescent="0.3">
      <c r="A91" s="46">
        <v>73</v>
      </c>
      <c r="B91" s="46">
        <v>901</v>
      </c>
      <c r="C91" s="3" t="s">
        <v>290</v>
      </c>
      <c r="D91" s="4" t="s">
        <v>87</v>
      </c>
      <c r="E91" s="25" t="s">
        <v>353</v>
      </c>
      <c r="F91" s="12">
        <v>2000</v>
      </c>
      <c r="G91" s="47">
        <v>2964.9366599999998</v>
      </c>
      <c r="H91" s="12">
        <v>3000</v>
      </c>
      <c r="I91" s="12">
        <v>2000</v>
      </c>
      <c r="J91" s="12">
        <v>2000</v>
      </c>
      <c r="K91" s="12">
        <v>2000</v>
      </c>
    </row>
    <row r="92" spans="1:11" s="24" customFormat="1" ht="111.75" customHeight="1" x14ac:dyDescent="0.3">
      <c r="A92" s="46">
        <v>74</v>
      </c>
      <c r="B92" s="46">
        <v>901</v>
      </c>
      <c r="C92" s="3" t="s">
        <v>291</v>
      </c>
      <c r="D92" s="4" t="s">
        <v>88</v>
      </c>
      <c r="E92" s="25" t="s">
        <v>353</v>
      </c>
      <c r="F92" s="12">
        <v>24000</v>
      </c>
      <c r="G92" s="47">
        <v>24352.249390000001</v>
      </c>
      <c r="H92" s="12">
        <v>26000</v>
      </c>
      <c r="I92" s="12">
        <v>26000</v>
      </c>
      <c r="J92" s="12">
        <v>26000</v>
      </c>
      <c r="K92" s="12">
        <v>26000</v>
      </c>
    </row>
    <row r="93" spans="1:11" s="24" customFormat="1" ht="28.5" customHeight="1" x14ac:dyDescent="0.3">
      <c r="A93" s="46">
        <v>75</v>
      </c>
      <c r="B93" s="46"/>
      <c r="C93" s="1" t="s">
        <v>292</v>
      </c>
      <c r="D93" s="2" t="s">
        <v>89</v>
      </c>
      <c r="E93" s="25"/>
      <c r="F93" s="11">
        <f>SUM(F94:F153)</f>
        <v>2000</v>
      </c>
      <c r="G93" s="11">
        <f>SUM(G94:G153)</f>
        <v>3944.2902999999997</v>
      </c>
      <c r="H93" s="11">
        <f>SUM(H94:H153)</f>
        <v>4499.9999999999991</v>
      </c>
      <c r="I93" s="11">
        <f t="shared" ref="I93:K93" si="26">SUM(I94:I153)</f>
        <v>3020.0249999999996</v>
      </c>
      <c r="J93" s="11">
        <f t="shared" si="26"/>
        <v>3019.9999999999995</v>
      </c>
      <c r="K93" s="11">
        <f t="shared" si="26"/>
        <v>3019.9999999999995</v>
      </c>
    </row>
    <row r="94" spans="1:11" s="24" customFormat="1" ht="155.25" customHeight="1" x14ac:dyDescent="0.3">
      <c r="A94" s="46">
        <v>76</v>
      </c>
      <c r="B94" s="21" t="s">
        <v>401</v>
      </c>
      <c r="C94" s="25" t="s">
        <v>402</v>
      </c>
      <c r="D94" s="55" t="s">
        <v>403</v>
      </c>
      <c r="E94" s="25" t="s">
        <v>418</v>
      </c>
      <c r="F94" s="12">
        <v>0.3</v>
      </c>
      <c r="G94" s="47">
        <v>1.0249999999999999</v>
      </c>
      <c r="H94" s="47">
        <v>1.0249999999999999</v>
      </c>
      <c r="I94" s="12">
        <v>1.0249999999999999</v>
      </c>
      <c r="J94" s="12">
        <v>1</v>
      </c>
      <c r="K94" s="12">
        <v>1</v>
      </c>
    </row>
    <row r="95" spans="1:11" s="24" customFormat="1" ht="130.5" customHeight="1" x14ac:dyDescent="0.3">
      <c r="A95" s="46">
        <v>77</v>
      </c>
      <c r="B95" s="21" t="s">
        <v>401</v>
      </c>
      <c r="C95" s="25" t="s">
        <v>404</v>
      </c>
      <c r="D95" s="55" t="s">
        <v>405</v>
      </c>
      <c r="E95" s="25" t="s">
        <v>418</v>
      </c>
      <c r="F95" s="12">
        <v>0</v>
      </c>
      <c r="G95" s="47">
        <v>0</v>
      </c>
      <c r="H95" s="47">
        <v>0</v>
      </c>
      <c r="I95" s="12">
        <v>0</v>
      </c>
      <c r="J95" s="12">
        <v>0</v>
      </c>
      <c r="K95" s="12">
        <v>0</v>
      </c>
    </row>
    <row r="96" spans="1:11" s="24" customFormat="1" ht="111" customHeight="1" x14ac:dyDescent="0.3">
      <c r="A96" s="46">
        <v>78</v>
      </c>
      <c r="B96" s="21" t="s">
        <v>401</v>
      </c>
      <c r="C96" s="25" t="s">
        <v>406</v>
      </c>
      <c r="D96" s="55" t="s">
        <v>407</v>
      </c>
      <c r="E96" s="25" t="s">
        <v>418</v>
      </c>
      <c r="F96" s="12">
        <v>0</v>
      </c>
      <c r="G96" s="47">
        <v>0</v>
      </c>
      <c r="H96" s="47">
        <v>0</v>
      </c>
      <c r="I96" s="12">
        <v>0</v>
      </c>
      <c r="J96" s="12">
        <v>0</v>
      </c>
      <c r="K96" s="12">
        <v>0</v>
      </c>
    </row>
    <row r="97" spans="1:11" s="24" customFormat="1" ht="166.5" customHeight="1" x14ac:dyDescent="0.3">
      <c r="A97" s="46">
        <v>79</v>
      </c>
      <c r="B97" s="21" t="s">
        <v>401</v>
      </c>
      <c r="C97" s="25" t="s">
        <v>408</v>
      </c>
      <c r="D97" s="55" t="s">
        <v>409</v>
      </c>
      <c r="E97" s="25" t="s">
        <v>418</v>
      </c>
      <c r="F97" s="12">
        <v>0</v>
      </c>
      <c r="G97" s="47">
        <v>0</v>
      </c>
      <c r="H97" s="47">
        <v>0</v>
      </c>
      <c r="I97" s="12">
        <v>0</v>
      </c>
      <c r="J97" s="12">
        <v>0</v>
      </c>
      <c r="K97" s="12">
        <v>0</v>
      </c>
    </row>
    <row r="98" spans="1:11" s="24" customFormat="1" ht="140.25" customHeight="1" x14ac:dyDescent="0.3">
      <c r="A98" s="46">
        <v>80</v>
      </c>
      <c r="B98" s="21" t="s">
        <v>401</v>
      </c>
      <c r="C98" s="25" t="s">
        <v>410</v>
      </c>
      <c r="D98" s="55" t="s">
        <v>411</v>
      </c>
      <c r="E98" s="25" t="s">
        <v>418</v>
      </c>
      <c r="F98" s="12">
        <v>1.5</v>
      </c>
      <c r="G98" s="47">
        <v>4.75</v>
      </c>
      <c r="H98" s="47">
        <v>4.75</v>
      </c>
      <c r="I98" s="12">
        <v>3</v>
      </c>
      <c r="J98" s="12">
        <v>3</v>
      </c>
      <c r="K98" s="12">
        <v>3</v>
      </c>
    </row>
    <row r="99" spans="1:11" s="24" customFormat="1" ht="112.5" customHeight="1" x14ac:dyDescent="0.3">
      <c r="A99" s="46">
        <v>81</v>
      </c>
      <c r="B99" s="21" t="s">
        <v>401</v>
      </c>
      <c r="C99" s="25" t="s">
        <v>412</v>
      </c>
      <c r="D99" s="55" t="s">
        <v>413</v>
      </c>
      <c r="E99" s="25" t="s">
        <v>418</v>
      </c>
      <c r="F99" s="12">
        <v>2.75</v>
      </c>
      <c r="G99" s="47">
        <v>2.75</v>
      </c>
      <c r="H99" s="47">
        <v>2.75</v>
      </c>
      <c r="I99" s="12">
        <v>0</v>
      </c>
      <c r="J99" s="12">
        <v>0</v>
      </c>
      <c r="K99" s="12">
        <v>0</v>
      </c>
    </row>
    <row r="100" spans="1:11" s="24" customFormat="1" ht="141.75" customHeight="1" x14ac:dyDescent="0.3">
      <c r="A100" s="46">
        <v>82</v>
      </c>
      <c r="B100" s="21" t="s">
        <v>401</v>
      </c>
      <c r="C100" s="25" t="s">
        <v>414</v>
      </c>
      <c r="D100" s="55" t="s">
        <v>415</v>
      </c>
      <c r="E100" s="25" t="s">
        <v>418</v>
      </c>
      <c r="F100" s="12">
        <v>5</v>
      </c>
      <c r="G100" s="47">
        <v>6.0750000000000002</v>
      </c>
      <c r="H100" s="47">
        <v>6.0750000000000002</v>
      </c>
      <c r="I100" s="12">
        <v>3</v>
      </c>
      <c r="J100" s="12">
        <v>3</v>
      </c>
      <c r="K100" s="12">
        <v>3</v>
      </c>
    </row>
    <row r="101" spans="1:11" s="24" customFormat="1" ht="127.5" customHeight="1" x14ac:dyDescent="0.3">
      <c r="A101" s="46">
        <v>83</v>
      </c>
      <c r="B101" s="21" t="s">
        <v>401</v>
      </c>
      <c r="C101" s="25" t="s">
        <v>416</v>
      </c>
      <c r="D101" s="55" t="s">
        <v>417</v>
      </c>
      <c r="E101" s="25" t="s">
        <v>418</v>
      </c>
      <c r="F101" s="12">
        <v>10</v>
      </c>
      <c r="G101" s="47">
        <v>18.3</v>
      </c>
      <c r="H101" s="47">
        <v>18.3</v>
      </c>
      <c r="I101" s="12">
        <v>5</v>
      </c>
      <c r="J101" s="12">
        <v>5</v>
      </c>
      <c r="K101" s="12">
        <v>5</v>
      </c>
    </row>
    <row r="102" spans="1:11" s="24" customFormat="1" ht="177" customHeight="1" x14ac:dyDescent="0.3">
      <c r="A102" s="46">
        <v>84</v>
      </c>
      <c r="B102" s="21" t="s">
        <v>365</v>
      </c>
      <c r="C102" s="25" t="s">
        <v>399</v>
      </c>
      <c r="D102" s="33" t="s">
        <v>400</v>
      </c>
      <c r="E102" s="25" t="s">
        <v>362</v>
      </c>
      <c r="F102" s="12">
        <v>0</v>
      </c>
      <c r="G102" s="47">
        <v>126</v>
      </c>
      <c r="H102" s="47">
        <v>126</v>
      </c>
      <c r="I102" s="12">
        <v>50</v>
      </c>
      <c r="J102" s="12">
        <v>0</v>
      </c>
      <c r="K102" s="12">
        <v>0</v>
      </c>
    </row>
    <row r="103" spans="1:11" s="24" customFormat="1" ht="168.75" customHeight="1" x14ac:dyDescent="0.3">
      <c r="A103" s="46">
        <v>85</v>
      </c>
      <c r="B103" s="25">
        <v>141</v>
      </c>
      <c r="C103" s="25" t="s">
        <v>399</v>
      </c>
      <c r="D103" s="33" t="s">
        <v>400</v>
      </c>
      <c r="E103" s="25" t="s">
        <v>419</v>
      </c>
      <c r="F103" s="12">
        <v>400</v>
      </c>
      <c r="G103" s="47">
        <v>588.89823999999999</v>
      </c>
      <c r="H103" s="47">
        <v>588.89823999999999</v>
      </c>
      <c r="I103" s="12">
        <v>319.2</v>
      </c>
      <c r="J103" s="12">
        <v>100</v>
      </c>
      <c r="K103" s="12">
        <v>0</v>
      </c>
    </row>
    <row r="104" spans="1:11" s="24" customFormat="1" ht="168.75" customHeight="1" x14ac:dyDescent="0.3">
      <c r="A104" s="46">
        <v>86</v>
      </c>
      <c r="B104" s="25">
        <v>161</v>
      </c>
      <c r="C104" s="25" t="s">
        <v>399</v>
      </c>
      <c r="D104" s="33" t="s">
        <v>400</v>
      </c>
      <c r="E104" s="25" t="s">
        <v>423</v>
      </c>
      <c r="F104" s="12">
        <v>100</v>
      </c>
      <c r="G104" s="47">
        <v>100</v>
      </c>
      <c r="H104" s="47">
        <v>100</v>
      </c>
      <c r="I104" s="12">
        <v>0</v>
      </c>
      <c r="J104" s="12">
        <v>0</v>
      </c>
      <c r="K104" s="12">
        <v>0</v>
      </c>
    </row>
    <row r="105" spans="1:11" s="24" customFormat="1" ht="168.75" customHeight="1" x14ac:dyDescent="0.3">
      <c r="A105" s="46">
        <v>87</v>
      </c>
      <c r="B105" s="25">
        <v>182</v>
      </c>
      <c r="C105" s="25" t="s">
        <v>399</v>
      </c>
      <c r="D105" s="33" t="s">
        <v>400</v>
      </c>
      <c r="E105" s="25" t="s">
        <v>351</v>
      </c>
      <c r="F105" s="12">
        <v>0</v>
      </c>
      <c r="G105" s="47">
        <v>-100.48222</v>
      </c>
      <c r="H105" s="47">
        <v>-100.48222</v>
      </c>
      <c r="I105" s="12">
        <v>0</v>
      </c>
      <c r="J105" s="12">
        <v>0</v>
      </c>
      <c r="K105" s="12">
        <v>0</v>
      </c>
    </row>
    <row r="106" spans="1:11" s="24" customFormat="1" ht="96.75" customHeight="1" x14ac:dyDescent="0.3">
      <c r="A106" s="46">
        <v>88</v>
      </c>
      <c r="B106" s="25" t="s">
        <v>420</v>
      </c>
      <c r="C106" s="25" t="s">
        <v>421</v>
      </c>
      <c r="D106" s="33" t="s">
        <v>422</v>
      </c>
      <c r="E106" s="25" t="s">
        <v>351</v>
      </c>
      <c r="F106" s="12">
        <v>112.77611</v>
      </c>
      <c r="G106" s="47">
        <v>91.601249999999993</v>
      </c>
      <c r="H106" s="47">
        <v>91.601249999999993</v>
      </c>
      <c r="I106" s="12">
        <v>100</v>
      </c>
      <c r="J106" s="12">
        <v>0</v>
      </c>
      <c r="K106" s="12">
        <v>0</v>
      </c>
    </row>
    <row r="107" spans="1:11" s="24" customFormat="1" ht="175.5" customHeight="1" x14ac:dyDescent="0.3">
      <c r="A107" s="46">
        <v>89</v>
      </c>
      <c r="B107" s="25">
        <v>188</v>
      </c>
      <c r="C107" s="25" t="s">
        <v>399</v>
      </c>
      <c r="D107" s="33" t="s">
        <v>400</v>
      </c>
      <c r="E107" s="25" t="s">
        <v>467</v>
      </c>
      <c r="F107" s="12">
        <v>0</v>
      </c>
      <c r="G107" s="47">
        <v>0</v>
      </c>
      <c r="H107" s="47">
        <v>5.66568</v>
      </c>
      <c r="I107" s="12">
        <v>0</v>
      </c>
      <c r="J107" s="12">
        <v>0</v>
      </c>
      <c r="K107" s="12">
        <v>0</v>
      </c>
    </row>
    <row r="108" spans="1:11" s="24" customFormat="1" ht="171" customHeight="1" x14ac:dyDescent="0.3">
      <c r="A108" s="46">
        <v>90</v>
      </c>
      <c r="B108" s="46">
        <v>415</v>
      </c>
      <c r="C108" s="25" t="s">
        <v>399</v>
      </c>
      <c r="D108" s="33" t="s">
        <v>400</v>
      </c>
      <c r="E108" s="25" t="s">
        <v>424</v>
      </c>
      <c r="F108" s="12">
        <v>0</v>
      </c>
      <c r="G108" s="47">
        <v>-50</v>
      </c>
      <c r="H108" s="47">
        <v>-50</v>
      </c>
      <c r="I108" s="12">
        <v>0</v>
      </c>
      <c r="J108" s="12">
        <v>0</v>
      </c>
      <c r="K108" s="12">
        <v>0</v>
      </c>
    </row>
    <row r="109" spans="1:11" s="24" customFormat="1" ht="166.5" customHeight="1" x14ac:dyDescent="0.3">
      <c r="A109" s="46">
        <v>91</v>
      </c>
      <c r="B109" s="46">
        <v>810</v>
      </c>
      <c r="C109" s="25" t="s">
        <v>399</v>
      </c>
      <c r="D109" s="33" t="s">
        <v>400</v>
      </c>
      <c r="E109" s="25" t="s">
        <v>425</v>
      </c>
      <c r="F109" s="12">
        <v>100</v>
      </c>
      <c r="G109" s="47">
        <v>100</v>
      </c>
      <c r="H109" s="47">
        <v>100</v>
      </c>
      <c r="I109" s="12">
        <v>0</v>
      </c>
      <c r="J109" s="12">
        <v>0</v>
      </c>
      <c r="K109" s="12">
        <v>0</v>
      </c>
    </row>
    <row r="110" spans="1:11" s="24" customFormat="1" ht="170.25" customHeight="1" x14ac:dyDescent="0.3">
      <c r="A110" s="46">
        <v>92</v>
      </c>
      <c r="B110" s="46">
        <v>816</v>
      </c>
      <c r="C110" s="25" t="s">
        <v>399</v>
      </c>
      <c r="D110" s="33" t="s">
        <v>400</v>
      </c>
      <c r="E110" s="25" t="s">
        <v>426</v>
      </c>
      <c r="F110" s="12">
        <v>120</v>
      </c>
      <c r="G110" s="47">
        <v>585.00005999999996</v>
      </c>
      <c r="H110" s="47">
        <v>585.00005999999996</v>
      </c>
      <c r="I110" s="12">
        <v>350.67399999999998</v>
      </c>
      <c r="J110" s="12">
        <v>100</v>
      </c>
      <c r="K110" s="12">
        <v>0</v>
      </c>
    </row>
    <row r="111" spans="1:11" s="24" customFormat="1" ht="116.25" customHeight="1" x14ac:dyDescent="0.3">
      <c r="A111" s="46">
        <v>93</v>
      </c>
      <c r="B111" s="25">
        <v>838</v>
      </c>
      <c r="C111" s="25" t="s">
        <v>406</v>
      </c>
      <c r="D111" s="33" t="s">
        <v>407</v>
      </c>
      <c r="E111" s="25" t="s">
        <v>463</v>
      </c>
      <c r="F111" s="12">
        <v>0</v>
      </c>
      <c r="G111" s="47">
        <v>5</v>
      </c>
      <c r="H111" s="47">
        <v>5</v>
      </c>
      <c r="I111" s="12">
        <v>5</v>
      </c>
      <c r="J111" s="12">
        <v>5</v>
      </c>
      <c r="K111" s="12">
        <v>5</v>
      </c>
    </row>
    <row r="112" spans="1:11" s="24" customFormat="1" ht="187.5" customHeight="1" x14ac:dyDescent="0.3">
      <c r="A112" s="46">
        <v>94</v>
      </c>
      <c r="B112" s="25">
        <v>838</v>
      </c>
      <c r="C112" s="25" t="s">
        <v>427</v>
      </c>
      <c r="D112" s="33" t="s">
        <v>428</v>
      </c>
      <c r="E112" s="25" t="s">
        <v>463</v>
      </c>
      <c r="F112" s="12">
        <v>2.5</v>
      </c>
      <c r="G112" s="47">
        <v>2.5</v>
      </c>
      <c r="H112" s="47">
        <v>2.5</v>
      </c>
      <c r="I112" s="12">
        <v>2.5</v>
      </c>
      <c r="J112" s="12">
        <v>3</v>
      </c>
      <c r="K112" s="12">
        <v>3</v>
      </c>
    </row>
    <row r="113" spans="1:11" s="24" customFormat="1" ht="142.5" customHeight="1" x14ac:dyDescent="0.3">
      <c r="A113" s="46">
        <v>95</v>
      </c>
      <c r="B113" s="25">
        <v>838</v>
      </c>
      <c r="C113" s="25" t="s">
        <v>429</v>
      </c>
      <c r="D113" s="56" t="s">
        <v>430</v>
      </c>
      <c r="E113" s="25" t="s">
        <v>463</v>
      </c>
      <c r="F113" s="12">
        <v>15</v>
      </c>
      <c r="G113" s="47">
        <v>29</v>
      </c>
      <c r="H113" s="47">
        <v>29</v>
      </c>
      <c r="I113" s="12">
        <v>29</v>
      </c>
      <c r="J113" s="12">
        <v>30</v>
      </c>
      <c r="K113" s="12">
        <v>30</v>
      </c>
    </row>
    <row r="114" spans="1:11" s="24" customFormat="1" ht="144" customHeight="1" x14ac:dyDescent="0.3">
      <c r="A114" s="46">
        <v>96</v>
      </c>
      <c r="B114" s="25">
        <v>838</v>
      </c>
      <c r="C114" s="25" t="s">
        <v>410</v>
      </c>
      <c r="D114" s="56" t="s">
        <v>411</v>
      </c>
      <c r="E114" s="25" t="s">
        <v>463</v>
      </c>
      <c r="F114" s="12">
        <v>0</v>
      </c>
      <c r="G114" s="47">
        <v>1.5</v>
      </c>
      <c r="H114" s="47">
        <v>1.5</v>
      </c>
      <c r="I114" s="12">
        <v>2</v>
      </c>
      <c r="J114" s="12">
        <v>2.5</v>
      </c>
      <c r="K114" s="12">
        <v>2.5</v>
      </c>
    </row>
    <row r="115" spans="1:11" s="24" customFormat="1" ht="129.75" customHeight="1" x14ac:dyDescent="0.3">
      <c r="A115" s="46">
        <v>97</v>
      </c>
      <c r="B115" s="25">
        <v>838</v>
      </c>
      <c r="C115" s="25" t="s">
        <v>431</v>
      </c>
      <c r="D115" s="33" t="s">
        <v>432</v>
      </c>
      <c r="E115" s="25" t="s">
        <v>463</v>
      </c>
      <c r="F115" s="12">
        <v>0</v>
      </c>
      <c r="G115" s="47">
        <v>0.2</v>
      </c>
      <c r="H115" s="47">
        <v>0.2</v>
      </c>
      <c r="I115" s="12">
        <v>0.2</v>
      </c>
      <c r="J115" s="12">
        <v>0.2</v>
      </c>
      <c r="K115" s="12">
        <v>0.2</v>
      </c>
    </row>
    <row r="116" spans="1:11" s="24" customFormat="1" ht="137.25" customHeight="1" x14ac:dyDescent="0.3">
      <c r="A116" s="46">
        <v>98</v>
      </c>
      <c r="B116" s="25">
        <v>838</v>
      </c>
      <c r="C116" s="25" t="s">
        <v>433</v>
      </c>
      <c r="D116" s="33" t="s">
        <v>434</v>
      </c>
      <c r="E116" s="25" t="s">
        <v>463</v>
      </c>
      <c r="F116" s="12">
        <v>10</v>
      </c>
      <c r="G116" s="47">
        <v>10</v>
      </c>
      <c r="H116" s="47">
        <v>10</v>
      </c>
      <c r="I116" s="12">
        <v>10</v>
      </c>
      <c r="J116" s="12">
        <v>11</v>
      </c>
      <c r="K116" s="12">
        <v>11</v>
      </c>
    </row>
    <row r="117" spans="1:11" s="24" customFormat="1" ht="116.25" customHeight="1" x14ac:dyDescent="0.3">
      <c r="A117" s="46">
        <v>99</v>
      </c>
      <c r="B117" s="25">
        <v>838</v>
      </c>
      <c r="C117" s="25" t="s">
        <v>412</v>
      </c>
      <c r="D117" s="33" t="s">
        <v>413</v>
      </c>
      <c r="E117" s="25" t="s">
        <v>463</v>
      </c>
      <c r="F117" s="12">
        <v>0.56418999999999997</v>
      </c>
      <c r="G117" s="47">
        <v>1.81419</v>
      </c>
      <c r="H117" s="47">
        <v>1.81419</v>
      </c>
      <c r="I117" s="12">
        <v>1.8</v>
      </c>
      <c r="J117" s="12">
        <v>2</v>
      </c>
      <c r="K117" s="12">
        <v>2</v>
      </c>
    </row>
    <row r="118" spans="1:11" s="24" customFormat="1" ht="151.5" customHeight="1" x14ac:dyDescent="0.3">
      <c r="A118" s="46">
        <v>100</v>
      </c>
      <c r="B118" s="25">
        <v>838</v>
      </c>
      <c r="C118" s="25" t="s">
        <v>468</v>
      </c>
      <c r="D118" s="33" t="s">
        <v>469</v>
      </c>
      <c r="E118" s="25" t="s">
        <v>463</v>
      </c>
      <c r="F118" s="12">
        <v>0</v>
      </c>
      <c r="G118" s="47">
        <v>0</v>
      </c>
      <c r="H118" s="47">
        <v>4</v>
      </c>
      <c r="I118" s="12">
        <v>0</v>
      </c>
      <c r="J118" s="12">
        <v>0</v>
      </c>
      <c r="K118" s="12">
        <v>0</v>
      </c>
    </row>
    <row r="119" spans="1:11" s="24" customFormat="1" ht="160.5" customHeight="1" x14ac:dyDescent="0.3">
      <c r="A119" s="46">
        <v>101</v>
      </c>
      <c r="B119" s="25">
        <v>838</v>
      </c>
      <c r="C119" s="25" t="s">
        <v>435</v>
      </c>
      <c r="D119" s="33" t="s">
        <v>436</v>
      </c>
      <c r="E119" s="25" t="s">
        <v>463</v>
      </c>
      <c r="F119" s="12">
        <v>4.25</v>
      </c>
      <c r="G119" s="47">
        <v>7.75</v>
      </c>
      <c r="H119" s="47">
        <v>8.75</v>
      </c>
      <c r="I119" s="12">
        <v>7.75</v>
      </c>
      <c r="J119" s="12">
        <v>8</v>
      </c>
      <c r="K119" s="12">
        <v>8</v>
      </c>
    </row>
    <row r="120" spans="1:11" s="24" customFormat="1" ht="229.5" customHeight="1" x14ac:dyDescent="0.3">
      <c r="A120" s="46">
        <v>102</v>
      </c>
      <c r="B120" s="25">
        <v>838</v>
      </c>
      <c r="C120" s="25" t="s">
        <v>437</v>
      </c>
      <c r="D120" s="33" t="s">
        <v>438</v>
      </c>
      <c r="E120" s="25" t="s">
        <v>463</v>
      </c>
      <c r="F120" s="12">
        <v>25</v>
      </c>
      <c r="G120" s="47">
        <v>25</v>
      </c>
      <c r="H120" s="47">
        <v>25</v>
      </c>
      <c r="I120" s="12">
        <v>25</v>
      </c>
      <c r="J120" s="12">
        <v>25</v>
      </c>
      <c r="K120" s="12">
        <v>25</v>
      </c>
    </row>
    <row r="121" spans="1:11" s="24" customFormat="1" ht="152.25" customHeight="1" x14ac:dyDescent="0.3">
      <c r="A121" s="46">
        <v>103</v>
      </c>
      <c r="B121" s="25">
        <v>838</v>
      </c>
      <c r="C121" s="25" t="s">
        <v>439</v>
      </c>
      <c r="D121" s="33" t="s">
        <v>440</v>
      </c>
      <c r="E121" s="25" t="s">
        <v>463</v>
      </c>
      <c r="F121" s="12">
        <v>200</v>
      </c>
      <c r="G121" s="47">
        <v>271.64749</v>
      </c>
      <c r="H121" s="47">
        <v>447.68537000000003</v>
      </c>
      <c r="I121" s="12">
        <v>300</v>
      </c>
      <c r="J121" s="12">
        <v>400</v>
      </c>
      <c r="K121" s="12">
        <v>400</v>
      </c>
    </row>
    <row r="122" spans="1:11" s="24" customFormat="1" ht="152.25" customHeight="1" x14ac:dyDescent="0.3">
      <c r="A122" s="46">
        <v>104</v>
      </c>
      <c r="B122" s="25">
        <v>838</v>
      </c>
      <c r="C122" s="25" t="s">
        <v>441</v>
      </c>
      <c r="D122" s="33" t="s">
        <v>442</v>
      </c>
      <c r="E122" s="25" t="s">
        <v>463</v>
      </c>
      <c r="F122" s="12">
        <v>3</v>
      </c>
      <c r="G122" s="47">
        <v>6.25</v>
      </c>
      <c r="H122" s="47">
        <v>6.25</v>
      </c>
      <c r="I122" s="12">
        <v>6.25</v>
      </c>
      <c r="J122" s="12">
        <v>6.5</v>
      </c>
      <c r="K122" s="12">
        <v>6.5</v>
      </c>
    </row>
    <row r="123" spans="1:11" s="24" customFormat="1" ht="189" customHeight="1" x14ac:dyDescent="0.3">
      <c r="A123" s="46">
        <v>105</v>
      </c>
      <c r="B123" s="25">
        <v>838</v>
      </c>
      <c r="C123" s="25" t="s">
        <v>443</v>
      </c>
      <c r="D123" s="33" t="s">
        <v>444</v>
      </c>
      <c r="E123" s="25" t="s">
        <v>463</v>
      </c>
      <c r="F123" s="12">
        <v>1.5</v>
      </c>
      <c r="G123" s="47">
        <v>1.95</v>
      </c>
      <c r="H123" s="47">
        <v>2.1</v>
      </c>
      <c r="I123" s="12">
        <v>2</v>
      </c>
      <c r="J123" s="12">
        <v>2.5</v>
      </c>
      <c r="K123" s="12">
        <v>2.5</v>
      </c>
    </row>
    <row r="124" spans="1:11" s="24" customFormat="1" ht="188.25" customHeight="1" x14ac:dyDescent="0.3">
      <c r="A124" s="46">
        <v>106</v>
      </c>
      <c r="B124" s="25">
        <v>838</v>
      </c>
      <c r="C124" s="25" t="s">
        <v>445</v>
      </c>
      <c r="D124" s="33" t="s">
        <v>446</v>
      </c>
      <c r="E124" s="25" t="s">
        <v>463</v>
      </c>
      <c r="F124" s="12">
        <v>0.3</v>
      </c>
      <c r="G124" s="47">
        <v>0.75</v>
      </c>
      <c r="H124" s="47">
        <v>1.05</v>
      </c>
      <c r="I124" s="12">
        <v>1</v>
      </c>
      <c r="J124" s="12">
        <v>1.5</v>
      </c>
      <c r="K124" s="12">
        <v>1.5</v>
      </c>
    </row>
    <row r="125" spans="1:11" s="24" customFormat="1" ht="246.75" customHeight="1" x14ac:dyDescent="0.3">
      <c r="A125" s="46">
        <v>107</v>
      </c>
      <c r="B125" s="25">
        <v>838</v>
      </c>
      <c r="C125" s="25" t="s">
        <v>447</v>
      </c>
      <c r="D125" s="33" t="s">
        <v>448</v>
      </c>
      <c r="E125" s="25" t="s">
        <v>463</v>
      </c>
      <c r="F125" s="12">
        <v>4</v>
      </c>
      <c r="G125" s="47">
        <v>4</v>
      </c>
      <c r="H125" s="47">
        <v>4</v>
      </c>
      <c r="I125" s="12">
        <v>4</v>
      </c>
      <c r="J125" s="12">
        <v>4.5</v>
      </c>
      <c r="K125" s="12">
        <v>4.5</v>
      </c>
    </row>
    <row r="126" spans="1:11" s="24" customFormat="1" ht="150.75" customHeight="1" x14ac:dyDescent="0.3">
      <c r="A126" s="46">
        <v>108</v>
      </c>
      <c r="B126" s="25">
        <v>838</v>
      </c>
      <c r="C126" s="25" t="s">
        <v>449</v>
      </c>
      <c r="D126" s="33" t="s">
        <v>450</v>
      </c>
      <c r="E126" s="25" t="s">
        <v>463</v>
      </c>
      <c r="F126" s="12">
        <v>4.5</v>
      </c>
      <c r="G126" s="47">
        <v>6.1</v>
      </c>
      <c r="H126" s="47">
        <v>6.1</v>
      </c>
      <c r="I126" s="12">
        <v>6.1</v>
      </c>
      <c r="J126" s="12">
        <v>6.5</v>
      </c>
      <c r="K126" s="12">
        <v>6.5</v>
      </c>
    </row>
    <row r="127" spans="1:11" s="24" customFormat="1" ht="231.75" customHeight="1" x14ac:dyDescent="0.3">
      <c r="A127" s="46">
        <v>109</v>
      </c>
      <c r="B127" s="25">
        <v>838</v>
      </c>
      <c r="C127" s="25" t="s">
        <v>451</v>
      </c>
      <c r="D127" s="33" t="s">
        <v>452</v>
      </c>
      <c r="E127" s="25" t="s">
        <v>463</v>
      </c>
      <c r="F127" s="12">
        <v>181.5</v>
      </c>
      <c r="G127" s="47">
        <v>301.5</v>
      </c>
      <c r="H127" s="47">
        <v>301.5</v>
      </c>
      <c r="I127" s="12">
        <v>320</v>
      </c>
      <c r="J127" s="12">
        <v>350</v>
      </c>
      <c r="K127" s="12">
        <v>350</v>
      </c>
    </row>
    <row r="128" spans="1:11" s="24" customFormat="1" ht="128.25" customHeight="1" x14ac:dyDescent="0.3">
      <c r="A128" s="46">
        <v>110</v>
      </c>
      <c r="B128" s="25">
        <v>838</v>
      </c>
      <c r="C128" s="25" t="s">
        <v>453</v>
      </c>
      <c r="D128" s="33" t="s">
        <v>454</v>
      </c>
      <c r="E128" s="25" t="s">
        <v>463</v>
      </c>
      <c r="F128" s="12">
        <v>1.5</v>
      </c>
      <c r="G128" s="47">
        <v>1.5</v>
      </c>
      <c r="H128" s="47">
        <v>1.5</v>
      </c>
      <c r="I128" s="12">
        <v>2</v>
      </c>
      <c r="J128" s="12">
        <v>2.5</v>
      </c>
      <c r="K128" s="12">
        <v>2.5</v>
      </c>
    </row>
    <row r="129" spans="1:11" s="24" customFormat="1" ht="132" customHeight="1" x14ac:dyDescent="0.3">
      <c r="A129" s="46">
        <v>111</v>
      </c>
      <c r="B129" s="25">
        <v>838</v>
      </c>
      <c r="C129" s="25" t="s">
        <v>455</v>
      </c>
      <c r="D129" s="33" t="s">
        <v>456</v>
      </c>
      <c r="E129" s="25" t="s">
        <v>463</v>
      </c>
      <c r="F129" s="12">
        <v>0.25</v>
      </c>
      <c r="G129" s="47">
        <v>1.25</v>
      </c>
      <c r="H129" s="47">
        <v>1.25</v>
      </c>
      <c r="I129" s="12">
        <v>1.25</v>
      </c>
      <c r="J129" s="12">
        <v>1.5</v>
      </c>
      <c r="K129" s="12">
        <v>1.5</v>
      </c>
    </row>
    <row r="130" spans="1:11" s="24" customFormat="1" ht="145.5" customHeight="1" x14ac:dyDescent="0.3">
      <c r="A130" s="46">
        <v>112</v>
      </c>
      <c r="B130" s="25">
        <v>838</v>
      </c>
      <c r="C130" s="25" t="s">
        <v>457</v>
      </c>
      <c r="D130" s="33" t="s">
        <v>458</v>
      </c>
      <c r="E130" s="25" t="s">
        <v>463</v>
      </c>
      <c r="F130" s="12">
        <v>1.5</v>
      </c>
      <c r="G130" s="47">
        <v>25</v>
      </c>
      <c r="H130" s="47">
        <v>25</v>
      </c>
      <c r="I130" s="12">
        <v>25</v>
      </c>
      <c r="J130" s="12">
        <v>26</v>
      </c>
      <c r="K130" s="12">
        <v>26</v>
      </c>
    </row>
    <row r="131" spans="1:11" s="24" customFormat="1" ht="315" customHeight="1" x14ac:dyDescent="0.3">
      <c r="A131" s="46">
        <v>113</v>
      </c>
      <c r="B131" s="25">
        <v>838</v>
      </c>
      <c r="C131" s="25" t="s">
        <v>459</v>
      </c>
      <c r="D131" s="33" t="s">
        <v>460</v>
      </c>
      <c r="E131" s="25" t="s">
        <v>463</v>
      </c>
      <c r="F131" s="12">
        <v>0</v>
      </c>
      <c r="G131" s="47">
        <v>1.5</v>
      </c>
      <c r="H131" s="47">
        <v>1.5</v>
      </c>
      <c r="I131" s="12">
        <v>1.5</v>
      </c>
      <c r="J131" s="12">
        <v>2</v>
      </c>
      <c r="K131" s="12">
        <v>2</v>
      </c>
    </row>
    <row r="132" spans="1:11" s="24" customFormat="1" ht="165" customHeight="1" x14ac:dyDescent="0.3">
      <c r="A132" s="46">
        <v>114</v>
      </c>
      <c r="B132" s="25">
        <v>838</v>
      </c>
      <c r="C132" s="25" t="s">
        <v>461</v>
      </c>
      <c r="D132" s="33" t="s">
        <v>462</v>
      </c>
      <c r="E132" s="25" t="s">
        <v>463</v>
      </c>
      <c r="F132" s="12">
        <v>0</v>
      </c>
      <c r="G132" s="47">
        <v>3</v>
      </c>
      <c r="H132" s="47">
        <v>3</v>
      </c>
      <c r="I132" s="12">
        <v>3</v>
      </c>
      <c r="J132" s="12">
        <v>3.5</v>
      </c>
      <c r="K132" s="12">
        <v>3.5</v>
      </c>
    </row>
    <row r="133" spans="1:11" s="24" customFormat="1" ht="121.5" customHeight="1" x14ac:dyDescent="0.3">
      <c r="A133" s="46">
        <v>115</v>
      </c>
      <c r="B133" s="25">
        <v>838</v>
      </c>
      <c r="C133" s="25" t="s">
        <v>416</v>
      </c>
      <c r="D133" s="33" t="s">
        <v>417</v>
      </c>
      <c r="E133" s="25" t="s">
        <v>463</v>
      </c>
      <c r="F133" s="12">
        <v>200</v>
      </c>
      <c r="G133" s="47">
        <v>522.14571999999998</v>
      </c>
      <c r="H133" s="47">
        <v>800</v>
      </c>
      <c r="I133" s="12">
        <v>600</v>
      </c>
      <c r="J133" s="12">
        <v>650</v>
      </c>
      <c r="K133" s="12">
        <v>650</v>
      </c>
    </row>
    <row r="134" spans="1:11" s="24" customFormat="1" ht="171.75" customHeight="1" x14ac:dyDescent="0.3">
      <c r="A134" s="46">
        <v>116</v>
      </c>
      <c r="B134" s="25">
        <v>856</v>
      </c>
      <c r="C134" s="25" t="s">
        <v>399</v>
      </c>
      <c r="D134" s="33" t="s">
        <v>400</v>
      </c>
      <c r="E134" s="25" t="s">
        <v>464</v>
      </c>
      <c r="F134" s="12">
        <v>7.9218000000000002</v>
      </c>
      <c r="G134" s="47">
        <v>12.98203</v>
      </c>
      <c r="H134" s="47">
        <v>16.982030000000002</v>
      </c>
      <c r="I134" s="12">
        <v>0</v>
      </c>
      <c r="J134" s="12">
        <v>0</v>
      </c>
      <c r="K134" s="12">
        <v>0</v>
      </c>
    </row>
    <row r="135" spans="1:11" s="24" customFormat="1" ht="124.5" customHeight="1" x14ac:dyDescent="0.3">
      <c r="A135" s="46">
        <v>117</v>
      </c>
      <c r="B135" s="25">
        <v>856</v>
      </c>
      <c r="C135" s="25" t="s">
        <v>465</v>
      </c>
      <c r="D135" s="33" t="s">
        <v>466</v>
      </c>
      <c r="E135" s="25" t="s">
        <v>464</v>
      </c>
      <c r="F135" s="12">
        <v>16.364000000000001</v>
      </c>
      <c r="G135" s="47">
        <v>177.6508</v>
      </c>
      <c r="H135" s="47">
        <v>178.4178</v>
      </c>
      <c r="I135" s="12">
        <v>0</v>
      </c>
      <c r="J135" s="12">
        <v>0</v>
      </c>
      <c r="K135" s="12">
        <v>0</v>
      </c>
    </row>
    <row r="136" spans="1:11" s="24" customFormat="1" ht="102" customHeight="1" x14ac:dyDescent="0.3">
      <c r="A136" s="46">
        <v>118</v>
      </c>
      <c r="B136" s="21" t="s">
        <v>369</v>
      </c>
      <c r="C136" s="21" t="s">
        <v>370</v>
      </c>
      <c r="D136" s="54" t="s">
        <v>371</v>
      </c>
      <c r="E136" s="25" t="s">
        <v>353</v>
      </c>
      <c r="F136" s="12">
        <v>0</v>
      </c>
      <c r="G136" s="47">
        <v>80</v>
      </c>
      <c r="H136" s="47">
        <v>80</v>
      </c>
      <c r="I136" s="12">
        <v>50</v>
      </c>
      <c r="J136" s="12">
        <v>50</v>
      </c>
      <c r="K136" s="12">
        <v>50</v>
      </c>
    </row>
    <row r="137" spans="1:11" s="24" customFormat="1" ht="110.25" customHeight="1" x14ac:dyDescent="0.3">
      <c r="A137" s="46">
        <v>119</v>
      </c>
      <c r="B137" s="21" t="s">
        <v>369</v>
      </c>
      <c r="C137" s="21" t="s">
        <v>372</v>
      </c>
      <c r="D137" s="54" t="s">
        <v>373</v>
      </c>
      <c r="E137" s="25" t="s">
        <v>353</v>
      </c>
      <c r="F137" s="12">
        <v>0</v>
      </c>
      <c r="G137" s="47">
        <v>300</v>
      </c>
      <c r="H137" s="47">
        <v>320</v>
      </c>
      <c r="I137" s="12">
        <v>200</v>
      </c>
      <c r="J137" s="12">
        <v>200</v>
      </c>
      <c r="K137" s="12">
        <v>200</v>
      </c>
    </row>
    <row r="138" spans="1:11" s="24" customFormat="1" ht="96.75" customHeight="1" x14ac:dyDescent="0.3">
      <c r="A138" s="46">
        <v>120</v>
      </c>
      <c r="B138" s="21" t="s">
        <v>369</v>
      </c>
      <c r="C138" s="21" t="s">
        <v>374</v>
      </c>
      <c r="D138" s="54" t="s">
        <v>375</v>
      </c>
      <c r="E138" s="25" t="s">
        <v>353</v>
      </c>
      <c r="F138" s="12">
        <v>0.3</v>
      </c>
      <c r="G138" s="47">
        <v>4.0999999999999996</v>
      </c>
      <c r="H138" s="47">
        <v>4.7</v>
      </c>
      <c r="I138" s="12">
        <v>0</v>
      </c>
      <c r="J138" s="12">
        <v>0</v>
      </c>
      <c r="K138" s="12">
        <v>0</v>
      </c>
    </row>
    <row r="139" spans="1:11" s="24" customFormat="1" ht="95.25" customHeight="1" x14ac:dyDescent="0.3">
      <c r="A139" s="46">
        <v>121</v>
      </c>
      <c r="B139" s="21" t="s">
        <v>369</v>
      </c>
      <c r="C139" s="25" t="s">
        <v>376</v>
      </c>
      <c r="D139" s="54" t="s">
        <v>377</v>
      </c>
      <c r="E139" s="25" t="s">
        <v>353</v>
      </c>
      <c r="F139" s="12">
        <v>82.547899999999998</v>
      </c>
      <c r="G139" s="47">
        <v>267.59107999999998</v>
      </c>
      <c r="H139" s="47">
        <v>274.65109000000001</v>
      </c>
      <c r="I139" s="12">
        <v>200</v>
      </c>
      <c r="J139" s="12">
        <v>200</v>
      </c>
      <c r="K139" s="12">
        <v>200</v>
      </c>
    </row>
    <row r="140" spans="1:11" s="24" customFormat="1" ht="97.5" customHeight="1" x14ac:dyDescent="0.3">
      <c r="A140" s="46">
        <v>122</v>
      </c>
      <c r="B140" s="21" t="s">
        <v>369</v>
      </c>
      <c r="C140" s="25" t="s">
        <v>378</v>
      </c>
      <c r="D140" s="54" t="s">
        <v>377</v>
      </c>
      <c r="E140" s="25" t="s">
        <v>353</v>
      </c>
      <c r="F140" s="12">
        <v>0</v>
      </c>
      <c r="G140" s="47">
        <v>36.075330000000001</v>
      </c>
      <c r="H140" s="47">
        <v>36.075330000000001</v>
      </c>
      <c r="I140" s="12">
        <v>0</v>
      </c>
      <c r="J140" s="12">
        <v>0</v>
      </c>
      <c r="K140" s="12">
        <v>0</v>
      </c>
    </row>
    <row r="141" spans="1:11" s="24" customFormat="1" ht="96" customHeight="1" x14ac:dyDescent="0.3">
      <c r="A141" s="46">
        <v>123</v>
      </c>
      <c r="B141" s="21" t="s">
        <v>369</v>
      </c>
      <c r="C141" s="25" t="s">
        <v>379</v>
      </c>
      <c r="D141" s="54" t="s">
        <v>380</v>
      </c>
      <c r="E141" s="25" t="s">
        <v>353</v>
      </c>
      <c r="F141" s="12">
        <v>0</v>
      </c>
      <c r="G141" s="47">
        <v>0</v>
      </c>
      <c r="H141" s="47">
        <v>0</v>
      </c>
      <c r="I141" s="12">
        <v>0</v>
      </c>
      <c r="J141" s="12">
        <v>0</v>
      </c>
      <c r="K141" s="12">
        <v>0</v>
      </c>
    </row>
    <row r="142" spans="1:11" s="24" customFormat="1" ht="93.75" customHeight="1" x14ac:dyDescent="0.3">
      <c r="A142" s="46">
        <v>124</v>
      </c>
      <c r="B142" s="21" t="s">
        <v>369</v>
      </c>
      <c r="C142" s="25" t="s">
        <v>381</v>
      </c>
      <c r="D142" s="54" t="s">
        <v>380</v>
      </c>
      <c r="E142" s="25" t="s">
        <v>353</v>
      </c>
      <c r="F142" s="12">
        <v>0</v>
      </c>
      <c r="G142" s="47">
        <v>0</v>
      </c>
      <c r="H142" s="47">
        <v>0</v>
      </c>
      <c r="I142" s="12">
        <v>0</v>
      </c>
      <c r="J142" s="12">
        <v>0</v>
      </c>
      <c r="K142" s="12">
        <v>0</v>
      </c>
    </row>
    <row r="143" spans="1:11" s="24" customFormat="1" ht="93.75" customHeight="1" x14ac:dyDescent="0.3">
      <c r="A143" s="46">
        <v>125</v>
      </c>
      <c r="B143" s="21" t="s">
        <v>369</v>
      </c>
      <c r="C143" s="25" t="s">
        <v>382</v>
      </c>
      <c r="D143" s="54" t="s">
        <v>380</v>
      </c>
      <c r="E143" s="25" t="s">
        <v>353</v>
      </c>
      <c r="F143" s="12">
        <v>45</v>
      </c>
      <c r="G143" s="47">
        <v>48.136330000000001</v>
      </c>
      <c r="H143" s="47">
        <v>50.115180000000002</v>
      </c>
      <c r="I143" s="12">
        <v>45</v>
      </c>
      <c r="J143" s="12">
        <v>45</v>
      </c>
      <c r="K143" s="12">
        <v>45</v>
      </c>
    </row>
    <row r="144" spans="1:11" s="24" customFormat="1" ht="51" customHeight="1" x14ac:dyDescent="0.3">
      <c r="A144" s="46">
        <v>126</v>
      </c>
      <c r="B144" s="21" t="s">
        <v>369</v>
      </c>
      <c r="C144" s="25" t="s">
        <v>383</v>
      </c>
      <c r="D144" s="54" t="s">
        <v>384</v>
      </c>
      <c r="E144" s="25" t="s">
        <v>353</v>
      </c>
      <c r="F144" s="12">
        <v>0</v>
      </c>
      <c r="G144" s="47">
        <v>0</v>
      </c>
      <c r="H144" s="47">
        <v>0</v>
      </c>
      <c r="I144" s="47">
        <v>0</v>
      </c>
      <c r="J144" s="47">
        <v>0</v>
      </c>
      <c r="K144" s="47">
        <v>0</v>
      </c>
    </row>
    <row r="145" spans="1:11" s="24" customFormat="1" ht="57.75" customHeight="1" x14ac:dyDescent="0.3">
      <c r="A145" s="46">
        <v>127</v>
      </c>
      <c r="B145" s="21" t="s">
        <v>369</v>
      </c>
      <c r="C145" s="25" t="s">
        <v>385</v>
      </c>
      <c r="D145" s="54" t="s">
        <v>386</v>
      </c>
      <c r="E145" s="25" t="s">
        <v>353</v>
      </c>
      <c r="F145" s="12">
        <v>0</v>
      </c>
      <c r="G145" s="47">
        <v>0</v>
      </c>
      <c r="H145" s="47">
        <v>0</v>
      </c>
      <c r="I145" s="47">
        <v>0</v>
      </c>
      <c r="J145" s="47">
        <v>0</v>
      </c>
      <c r="K145" s="47">
        <v>0</v>
      </c>
    </row>
    <row r="146" spans="1:11" s="24" customFormat="1" ht="201.75" customHeight="1" x14ac:dyDescent="0.3">
      <c r="A146" s="46">
        <v>128</v>
      </c>
      <c r="B146" s="21" t="s">
        <v>369</v>
      </c>
      <c r="C146" s="25" t="s">
        <v>387</v>
      </c>
      <c r="D146" s="54" t="s">
        <v>388</v>
      </c>
      <c r="E146" s="25" t="s">
        <v>353</v>
      </c>
      <c r="F146" s="12">
        <v>0</v>
      </c>
      <c r="G146" s="47">
        <v>0</v>
      </c>
      <c r="H146" s="47">
        <v>0</v>
      </c>
      <c r="I146" s="47">
        <v>0</v>
      </c>
      <c r="J146" s="47">
        <v>0</v>
      </c>
      <c r="K146" s="47">
        <v>0</v>
      </c>
    </row>
    <row r="147" spans="1:11" s="24" customFormat="1" ht="201.75" customHeight="1" x14ac:dyDescent="0.3">
      <c r="A147" s="46">
        <v>129</v>
      </c>
      <c r="B147" s="21" t="s">
        <v>369</v>
      </c>
      <c r="C147" s="25" t="s">
        <v>389</v>
      </c>
      <c r="D147" s="54" t="s">
        <v>388</v>
      </c>
      <c r="E147" s="25" t="s">
        <v>353</v>
      </c>
      <c r="F147" s="12">
        <v>0</v>
      </c>
      <c r="G147" s="47">
        <v>0</v>
      </c>
      <c r="H147" s="47">
        <v>0</v>
      </c>
      <c r="I147" s="47">
        <v>0</v>
      </c>
      <c r="J147" s="47">
        <v>0</v>
      </c>
      <c r="K147" s="47">
        <v>0</v>
      </c>
    </row>
    <row r="148" spans="1:11" s="24" customFormat="1" ht="129" customHeight="1" x14ac:dyDescent="0.3">
      <c r="A148" s="46">
        <v>130</v>
      </c>
      <c r="B148" s="21" t="s">
        <v>369</v>
      </c>
      <c r="C148" s="25" t="s">
        <v>390</v>
      </c>
      <c r="D148" s="54" t="s">
        <v>391</v>
      </c>
      <c r="E148" s="25" t="s">
        <v>353</v>
      </c>
      <c r="F148" s="12">
        <v>0</v>
      </c>
      <c r="G148" s="47">
        <v>0</v>
      </c>
      <c r="H148" s="47">
        <v>0</v>
      </c>
      <c r="I148" s="47">
        <v>0</v>
      </c>
      <c r="J148" s="47">
        <v>0</v>
      </c>
      <c r="K148" s="47">
        <v>0</v>
      </c>
    </row>
    <row r="149" spans="1:11" s="24" customFormat="1" ht="126.75" customHeight="1" x14ac:dyDescent="0.3">
      <c r="A149" s="46">
        <v>131</v>
      </c>
      <c r="B149" s="21" t="s">
        <v>369</v>
      </c>
      <c r="C149" s="25" t="s">
        <v>392</v>
      </c>
      <c r="D149" s="54" t="s">
        <v>391</v>
      </c>
      <c r="E149" s="25" t="s">
        <v>353</v>
      </c>
      <c r="F149" s="12">
        <v>0</v>
      </c>
      <c r="G149" s="47">
        <v>0</v>
      </c>
      <c r="H149" s="47">
        <v>0</v>
      </c>
      <c r="I149" s="47">
        <v>0</v>
      </c>
      <c r="J149" s="47">
        <v>0</v>
      </c>
      <c r="K149" s="47">
        <v>0</v>
      </c>
    </row>
    <row r="150" spans="1:11" s="24" customFormat="1" ht="102" customHeight="1" x14ac:dyDescent="0.3">
      <c r="A150" s="46">
        <v>132</v>
      </c>
      <c r="B150" s="21" t="s">
        <v>369</v>
      </c>
      <c r="C150" s="25" t="s">
        <v>393</v>
      </c>
      <c r="D150" s="54" t="s">
        <v>394</v>
      </c>
      <c r="E150" s="25" t="s">
        <v>353</v>
      </c>
      <c r="F150" s="12">
        <v>0</v>
      </c>
      <c r="G150" s="47">
        <v>0</v>
      </c>
      <c r="H150" s="47">
        <v>0</v>
      </c>
      <c r="I150" s="47">
        <v>0</v>
      </c>
      <c r="J150" s="47">
        <v>0</v>
      </c>
      <c r="K150" s="47">
        <v>0</v>
      </c>
    </row>
    <row r="151" spans="1:11" s="24" customFormat="1" ht="67.5" customHeight="1" x14ac:dyDescent="0.3">
      <c r="A151" s="46">
        <v>133</v>
      </c>
      <c r="B151" s="21" t="s">
        <v>369</v>
      </c>
      <c r="C151" s="25" t="s">
        <v>395</v>
      </c>
      <c r="D151" s="54" t="s">
        <v>396</v>
      </c>
      <c r="E151" s="25" t="s">
        <v>353</v>
      </c>
      <c r="F151" s="12">
        <v>337.77600000000001</v>
      </c>
      <c r="G151" s="47">
        <v>281.48</v>
      </c>
      <c r="H151" s="47">
        <f>28.148*12</f>
        <v>337.77600000000001</v>
      </c>
      <c r="I151" s="12">
        <v>337.77600000000001</v>
      </c>
      <c r="J151" s="12">
        <v>337.77600000000001</v>
      </c>
      <c r="K151" s="12">
        <v>337.77600000000001</v>
      </c>
    </row>
    <row r="152" spans="1:11" s="24" customFormat="1" ht="112.5" customHeight="1" x14ac:dyDescent="0.3">
      <c r="A152" s="46">
        <v>134</v>
      </c>
      <c r="B152" s="21" t="s">
        <v>369</v>
      </c>
      <c r="C152" s="25" t="s">
        <v>397</v>
      </c>
      <c r="D152" s="54" t="s">
        <v>398</v>
      </c>
      <c r="E152" s="25" t="s">
        <v>353</v>
      </c>
      <c r="F152" s="12">
        <v>0.6</v>
      </c>
      <c r="G152" s="47">
        <v>0.6</v>
      </c>
      <c r="H152" s="47">
        <v>0</v>
      </c>
      <c r="I152" s="12">
        <v>0</v>
      </c>
      <c r="J152" s="12">
        <v>0</v>
      </c>
      <c r="K152" s="12">
        <v>0</v>
      </c>
    </row>
    <row r="153" spans="1:11" s="24" customFormat="1" ht="174" customHeight="1" x14ac:dyDescent="0.3">
      <c r="A153" s="46">
        <v>135</v>
      </c>
      <c r="B153" s="21" t="s">
        <v>369</v>
      </c>
      <c r="C153" s="21" t="s">
        <v>399</v>
      </c>
      <c r="D153" s="54" t="s">
        <v>400</v>
      </c>
      <c r="E153" s="25" t="s">
        <v>353</v>
      </c>
      <c r="F153" s="12">
        <v>1.8</v>
      </c>
      <c r="G153" s="47">
        <v>32.4</v>
      </c>
      <c r="H153" s="47">
        <v>33</v>
      </c>
      <c r="I153" s="12">
        <v>0</v>
      </c>
      <c r="J153" s="12">
        <v>431.524</v>
      </c>
      <c r="K153" s="12">
        <v>631.524</v>
      </c>
    </row>
    <row r="154" spans="1:11" s="24" customFormat="1" ht="28.5" customHeight="1" x14ac:dyDescent="0.3">
      <c r="A154" s="46">
        <v>136</v>
      </c>
      <c r="B154" s="46"/>
      <c r="C154" s="1" t="s">
        <v>293</v>
      </c>
      <c r="D154" s="2" t="s">
        <v>90</v>
      </c>
      <c r="E154" s="25"/>
      <c r="F154" s="11">
        <f t="shared" ref="F154:K154" si="27">F155+F156+F161</f>
        <v>5100.8</v>
      </c>
      <c r="G154" s="11">
        <f t="shared" si="27"/>
        <v>4667.3905899999991</v>
      </c>
      <c r="H154" s="11">
        <f t="shared" si="27"/>
        <v>5081.5749999999998</v>
      </c>
      <c r="I154" s="11">
        <f t="shared" si="27"/>
        <v>0</v>
      </c>
      <c r="J154" s="11">
        <f t="shared" si="27"/>
        <v>0</v>
      </c>
      <c r="K154" s="11">
        <f t="shared" si="27"/>
        <v>0</v>
      </c>
    </row>
    <row r="155" spans="1:11" s="24" customFormat="1" ht="64.5" customHeight="1" x14ac:dyDescent="0.3">
      <c r="A155" s="46">
        <v>137</v>
      </c>
      <c r="B155" s="46">
        <v>904</v>
      </c>
      <c r="C155" s="3" t="s">
        <v>294</v>
      </c>
      <c r="D155" s="4" t="s">
        <v>91</v>
      </c>
      <c r="E155" s="25" t="s">
        <v>364</v>
      </c>
      <c r="F155" s="12">
        <v>0</v>
      </c>
      <c r="G155" s="47">
        <v>16.399999999999999</v>
      </c>
      <c r="H155" s="12">
        <v>0</v>
      </c>
      <c r="I155" s="12">
        <v>0</v>
      </c>
      <c r="J155" s="12">
        <v>0</v>
      </c>
      <c r="K155" s="12">
        <v>0</v>
      </c>
    </row>
    <row r="156" spans="1:11" s="24" customFormat="1" ht="33" customHeight="1" x14ac:dyDescent="0.3">
      <c r="A156" s="46">
        <v>138</v>
      </c>
      <c r="B156" s="46"/>
      <c r="C156" s="3" t="s">
        <v>295</v>
      </c>
      <c r="D156" s="4" t="s">
        <v>92</v>
      </c>
      <c r="E156" s="25"/>
      <c r="F156" s="12">
        <f t="shared" ref="F156:K156" si="28">SUM(F157:F160)</f>
        <v>5100.8</v>
      </c>
      <c r="G156" s="12">
        <f t="shared" si="28"/>
        <v>4650.9905899999994</v>
      </c>
      <c r="H156" s="12">
        <f t="shared" si="28"/>
        <v>5081.5749999999998</v>
      </c>
      <c r="I156" s="12">
        <f t="shared" si="28"/>
        <v>0</v>
      </c>
      <c r="J156" s="12">
        <f t="shared" si="28"/>
        <v>0</v>
      </c>
      <c r="K156" s="12">
        <f t="shared" si="28"/>
        <v>0</v>
      </c>
    </row>
    <row r="157" spans="1:11" s="24" customFormat="1" ht="48.75" customHeight="1" x14ac:dyDescent="0.3">
      <c r="A157" s="46">
        <v>139</v>
      </c>
      <c r="B157" s="46">
        <v>901</v>
      </c>
      <c r="C157" s="3" t="s">
        <v>295</v>
      </c>
      <c r="D157" s="5" t="s">
        <v>93</v>
      </c>
      <c r="E157" s="25" t="s">
        <v>353</v>
      </c>
      <c r="F157" s="12">
        <v>0</v>
      </c>
      <c r="G157" s="47">
        <v>303.64352000000002</v>
      </c>
      <c r="H157" s="12">
        <v>303.60000000000002</v>
      </c>
      <c r="I157" s="12">
        <v>0</v>
      </c>
      <c r="J157" s="12">
        <v>0</v>
      </c>
      <c r="K157" s="12">
        <v>0</v>
      </c>
    </row>
    <row r="158" spans="1:11" s="24" customFormat="1" ht="48.75" customHeight="1" x14ac:dyDescent="0.3">
      <c r="A158" s="46">
        <v>140</v>
      </c>
      <c r="B158" s="46">
        <v>901</v>
      </c>
      <c r="C158" s="3" t="s">
        <v>296</v>
      </c>
      <c r="D158" s="5" t="s">
        <v>94</v>
      </c>
      <c r="E158" s="25" t="s">
        <v>353</v>
      </c>
      <c r="F158" s="12">
        <v>3000</v>
      </c>
      <c r="G158" s="47">
        <v>2722.2618600000001</v>
      </c>
      <c r="H158" s="12">
        <v>2865.1750000000002</v>
      </c>
      <c r="I158" s="12">
        <v>0</v>
      </c>
      <c r="J158" s="12">
        <v>0</v>
      </c>
      <c r="K158" s="12">
        <v>0</v>
      </c>
    </row>
    <row r="159" spans="1:11" s="24" customFormat="1" ht="75" x14ac:dyDescent="0.3">
      <c r="A159" s="46">
        <v>141</v>
      </c>
      <c r="B159" s="46">
        <v>901</v>
      </c>
      <c r="C159" s="3" t="s">
        <v>297</v>
      </c>
      <c r="D159" s="5" t="s">
        <v>95</v>
      </c>
      <c r="E159" s="25" t="s">
        <v>353</v>
      </c>
      <c r="F159" s="12">
        <v>1300</v>
      </c>
      <c r="G159" s="47">
        <v>16.2</v>
      </c>
      <c r="H159" s="12">
        <v>304</v>
      </c>
      <c r="I159" s="12">
        <v>0</v>
      </c>
      <c r="J159" s="12">
        <v>0</v>
      </c>
      <c r="K159" s="12">
        <v>0</v>
      </c>
    </row>
    <row r="160" spans="1:11" s="24" customFormat="1" ht="60" x14ac:dyDescent="0.3">
      <c r="A160" s="46">
        <v>142</v>
      </c>
      <c r="B160" s="46">
        <v>901</v>
      </c>
      <c r="C160" s="3" t="s">
        <v>298</v>
      </c>
      <c r="D160" s="5" t="s">
        <v>96</v>
      </c>
      <c r="E160" s="25" t="s">
        <v>353</v>
      </c>
      <c r="F160" s="12">
        <v>800.8</v>
      </c>
      <c r="G160" s="47">
        <v>1608.8852099999999</v>
      </c>
      <c r="H160" s="12">
        <v>1608.8</v>
      </c>
      <c r="I160" s="12">
        <v>0</v>
      </c>
      <c r="J160" s="12">
        <v>0</v>
      </c>
      <c r="K160" s="12">
        <v>0</v>
      </c>
    </row>
    <row r="161" spans="1:11" s="24" customFormat="1" ht="30" hidden="1" x14ac:dyDescent="0.3">
      <c r="A161" s="46"/>
      <c r="B161" s="46"/>
      <c r="C161" s="3" t="s">
        <v>299</v>
      </c>
      <c r="D161" s="4" t="s">
        <v>97</v>
      </c>
      <c r="E161" s="25"/>
      <c r="F161" s="12">
        <f t="shared" ref="F161:K161" si="29">F162</f>
        <v>0</v>
      </c>
      <c r="G161" s="12">
        <f t="shared" si="29"/>
        <v>0</v>
      </c>
      <c r="H161" s="12">
        <f t="shared" si="29"/>
        <v>0</v>
      </c>
      <c r="I161" s="12">
        <f t="shared" si="29"/>
        <v>0</v>
      </c>
      <c r="J161" s="12">
        <f t="shared" si="29"/>
        <v>0</v>
      </c>
      <c r="K161" s="12">
        <f t="shared" si="29"/>
        <v>0</v>
      </c>
    </row>
    <row r="162" spans="1:11" s="24" customFormat="1" ht="36" hidden="1" customHeight="1" x14ac:dyDescent="0.3">
      <c r="A162" s="46"/>
      <c r="B162" s="46"/>
      <c r="C162" s="3"/>
      <c r="D162" s="5" t="s">
        <v>98</v>
      </c>
      <c r="E162" s="25"/>
      <c r="F162" s="12"/>
      <c r="G162" s="47"/>
      <c r="H162" s="12"/>
      <c r="I162" s="12"/>
      <c r="J162" s="12"/>
      <c r="K162" s="12"/>
    </row>
    <row r="163" spans="1:11" ht="28.5" customHeight="1" x14ac:dyDescent="0.3">
      <c r="A163" s="46">
        <v>143</v>
      </c>
      <c r="B163" s="46"/>
      <c r="C163" s="1" t="s">
        <v>300</v>
      </c>
      <c r="D163" s="6" t="s">
        <v>99</v>
      </c>
      <c r="E163" s="25"/>
      <c r="F163" s="11">
        <f t="shared" ref="F163:K163" si="30">F165+F169+F253+F283+F289+F290+F291+F292</f>
        <v>3584240.0791500001</v>
      </c>
      <c r="G163" s="11">
        <f t="shared" si="30"/>
        <v>2481701.3032299997</v>
      </c>
      <c r="H163" s="11">
        <f t="shared" si="30"/>
        <v>3452250.0064800004</v>
      </c>
      <c r="I163" s="11">
        <f t="shared" si="30"/>
        <v>3328216.14</v>
      </c>
      <c r="J163" s="11">
        <f t="shared" si="30"/>
        <v>2614599.7400000002</v>
      </c>
      <c r="K163" s="11">
        <f t="shared" si="30"/>
        <v>2638154.94</v>
      </c>
    </row>
    <row r="164" spans="1:11" ht="53.25" customHeight="1" x14ac:dyDescent="0.3">
      <c r="A164" s="46">
        <v>144</v>
      </c>
      <c r="B164" s="46"/>
      <c r="C164" s="1" t="s">
        <v>301</v>
      </c>
      <c r="D164" s="6" t="s">
        <v>100</v>
      </c>
      <c r="E164" s="25"/>
      <c r="F164" s="11">
        <f t="shared" ref="F164:K164" si="31">F165+F169+F253+F283</f>
        <v>3581082.9567800001</v>
      </c>
      <c r="G164" s="11">
        <f t="shared" si="31"/>
        <v>2478527.6567499996</v>
      </c>
      <c r="H164" s="11">
        <f t="shared" si="31"/>
        <v>3449076.3600000003</v>
      </c>
      <c r="I164" s="11">
        <f t="shared" si="31"/>
        <v>3328216.14</v>
      </c>
      <c r="J164" s="11">
        <f t="shared" si="31"/>
        <v>2614599.7400000002</v>
      </c>
      <c r="K164" s="11">
        <f t="shared" si="31"/>
        <v>2638154.94</v>
      </c>
    </row>
    <row r="165" spans="1:11" ht="36" customHeight="1" x14ac:dyDescent="0.3">
      <c r="A165" s="46">
        <v>145</v>
      </c>
      <c r="B165" s="46"/>
      <c r="C165" s="1" t="s">
        <v>302</v>
      </c>
      <c r="D165" s="2" t="s">
        <v>101</v>
      </c>
      <c r="E165" s="25"/>
      <c r="F165" s="11">
        <f>SUM(F166:F167)</f>
        <v>314053</v>
      </c>
      <c r="G165" s="11">
        <f>SUM(G166:G167)</f>
        <v>293310.83</v>
      </c>
      <c r="H165" s="11">
        <f>SUM(H166:H167)</f>
        <v>314053</v>
      </c>
      <c r="I165" s="11">
        <f>SUM(I166:I167)</f>
        <v>744</v>
      </c>
      <c r="J165" s="11">
        <f>J166+J167</f>
        <v>3216</v>
      </c>
      <c r="K165" s="11">
        <f>K166+K167</f>
        <v>4884</v>
      </c>
    </row>
    <row r="166" spans="1:11" ht="66" customHeight="1" x14ac:dyDescent="0.3">
      <c r="A166" s="46">
        <v>146</v>
      </c>
      <c r="B166" s="46">
        <v>904</v>
      </c>
      <c r="C166" s="3" t="s">
        <v>303</v>
      </c>
      <c r="D166" s="28" t="s">
        <v>102</v>
      </c>
      <c r="E166" s="25" t="s">
        <v>364</v>
      </c>
      <c r="F166" s="13">
        <v>124453</v>
      </c>
      <c r="G166" s="47">
        <v>103710.83</v>
      </c>
      <c r="H166" s="13">
        <v>124453</v>
      </c>
      <c r="I166" s="12">
        <v>744</v>
      </c>
      <c r="J166" s="12">
        <v>3216</v>
      </c>
      <c r="K166" s="12">
        <v>4884</v>
      </c>
    </row>
    <row r="167" spans="1:11" ht="68.25" customHeight="1" x14ac:dyDescent="0.3">
      <c r="A167" s="46">
        <v>147</v>
      </c>
      <c r="B167" s="46">
        <v>904</v>
      </c>
      <c r="C167" s="3" t="s">
        <v>304</v>
      </c>
      <c r="D167" s="28" t="s">
        <v>103</v>
      </c>
      <c r="E167" s="25" t="s">
        <v>364</v>
      </c>
      <c r="F167" s="13">
        <f t="shared" ref="F167:K167" si="32">F168</f>
        <v>189600</v>
      </c>
      <c r="G167" s="13">
        <f t="shared" si="32"/>
        <v>189600</v>
      </c>
      <c r="H167" s="13">
        <f t="shared" si="32"/>
        <v>189600</v>
      </c>
      <c r="I167" s="13">
        <f t="shared" si="32"/>
        <v>0</v>
      </c>
      <c r="J167" s="12">
        <f t="shared" si="32"/>
        <v>0</v>
      </c>
      <c r="K167" s="12">
        <f t="shared" si="32"/>
        <v>0</v>
      </c>
    </row>
    <row r="168" spans="1:11" ht="79.5" hidden="1" customHeight="1" x14ac:dyDescent="0.3">
      <c r="A168" s="46"/>
      <c r="B168" s="46"/>
      <c r="C168" s="3"/>
      <c r="D168" s="5" t="s">
        <v>104</v>
      </c>
      <c r="E168" s="25"/>
      <c r="F168" s="12">
        <v>189600</v>
      </c>
      <c r="G168" s="47">
        <v>189600</v>
      </c>
      <c r="H168" s="12">
        <v>189600</v>
      </c>
      <c r="I168" s="12">
        <v>0</v>
      </c>
      <c r="J168" s="12">
        <v>0</v>
      </c>
      <c r="K168" s="12">
        <v>0</v>
      </c>
    </row>
    <row r="169" spans="1:11" ht="50.25" customHeight="1" x14ac:dyDescent="0.3">
      <c r="A169" s="46">
        <v>148</v>
      </c>
      <c r="B169" s="46"/>
      <c r="C169" s="1" t="s">
        <v>305</v>
      </c>
      <c r="D169" s="2" t="s">
        <v>105</v>
      </c>
      <c r="E169" s="25"/>
      <c r="F169" s="26">
        <f t="shared" ref="F169:K169" si="33">F170+F174+F175+F176+F180+F182+F183+F185+F188+F189+F190+F191+F192+F193+F199+F200+F204+F217</f>
        <v>1274279.2567799999</v>
      </c>
      <c r="G169" s="26">
        <f t="shared" si="33"/>
        <v>481729.36292999994</v>
      </c>
      <c r="H169" s="26">
        <f t="shared" si="33"/>
        <v>1144447.6599999999</v>
      </c>
      <c r="I169" s="11">
        <f t="shared" si="33"/>
        <v>1425247.1400000001</v>
      </c>
      <c r="J169" s="11">
        <f t="shared" si="33"/>
        <v>714615.74</v>
      </c>
      <c r="K169" s="11">
        <f t="shared" si="33"/>
        <v>716758.94</v>
      </c>
    </row>
    <row r="170" spans="1:11" ht="114" customHeight="1" x14ac:dyDescent="0.3">
      <c r="A170" s="46">
        <v>149</v>
      </c>
      <c r="B170" s="46">
        <v>904</v>
      </c>
      <c r="C170" s="7" t="s">
        <v>306</v>
      </c>
      <c r="D170" s="8" t="s">
        <v>106</v>
      </c>
      <c r="E170" s="25" t="s">
        <v>364</v>
      </c>
      <c r="F170" s="27">
        <f t="shared" ref="F170:K170" si="34">SUM(F171:F173)</f>
        <v>78544.959999999992</v>
      </c>
      <c r="G170" s="27">
        <f t="shared" si="34"/>
        <v>30949.56523</v>
      </c>
      <c r="H170" s="27">
        <f t="shared" si="34"/>
        <v>74965.06</v>
      </c>
      <c r="I170" s="14">
        <f t="shared" si="34"/>
        <v>42307</v>
      </c>
      <c r="J170" s="14">
        <f t="shared" si="34"/>
        <v>47465</v>
      </c>
      <c r="K170" s="14">
        <f t="shared" si="34"/>
        <v>49431</v>
      </c>
    </row>
    <row r="171" spans="1:11" ht="48" hidden="1" customHeight="1" x14ac:dyDescent="0.3">
      <c r="A171" s="46"/>
      <c r="B171" s="46"/>
      <c r="C171" s="7"/>
      <c r="D171" s="22" t="s">
        <v>107</v>
      </c>
      <c r="E171" s="25"/>
      <c r="F171" s="27">
        <v>73504</v>
      </c>
      <c r="G171" s="47">
        <v>30949.56523</v>
      </c>
      <c r="H171" s="27">
        <v>71358</v>
      </c>
      <c r="I171" s="14">
        <v>42307</v>
      </c>
      <c r="J171" s="14">
        <v>47465</v>
      </c>
      <c r="K171" s="14">
        <v>49431</v>
      </c>
    </row>
    <row r="172" spans="1:11" ht="27" hidden="1" customHeight="1" x14ac:dyDescent="0.3">
      <c r="A172" s="46"/>
      <c r="B172" s="46"/>
      <c r="C172" s="21"/>
      <c r="D172" s="22" t="s">
        <v>108</v>
      </c>
      <c r="E172" s="25"/>
      <c r="F172" s="27">
        <v>4286.8999999999996</v>
      </c>
      <c r="G172" s="47">
        <v>0</v>
      </c>
      <c r="H172" s="27">
        <v>2853</v>
      </c>
      <c r="I172" s="14">
        <v>0</v>
      </c>
      <c r="J172" s="14">
        <v>0</v>
      </c>
      <c r="K172" s="14">
        <v>0</v>
      </c>
    </row>
    <row r="173" spans="1:11" ht="126" hidden="1" customHeight="1" x14ac:dyDescent="0.3">
      <c r="A173" s="46"/>
      <c r="B173" s="46"/>
      <c r="C173" s="21"/>
      <c r="D173" s="22" t="s">
        <v>109</v>
      </c>
      <c r="E173" s="25"/>
      <c r="F173" s="27">
        <v>754.06</v>
      </c>
      <c r="G173" s="47">
        <v>0</v>
      </c>
      <c r="H173" s="27">
        <v>754.06</v>
      </c>
      <c r="I173" s="14">
        <v>0</v>
      </c>
      <c r="J173" s="14">
        <v>0</v>
      </c>
      <c r="K173" s="14">
        <v>0</v>
      </c>
    </row>
    <row r="174" spans="1:11" ht="140.25" hidden="1" customHeight="1" x14ac:dyDescent="0.3">
      <c r="A174" s="46"/>
      <c r="B174" s="46">
        <v>904</v>
      </c>
      <c r="C174" s="21" t="s">
        <v>307</v>
      </c>
      <c r="D174" s="8" t="s">
        <v>110</v>
      </c>
      <c r="E174" s="25" t="s">
        <v>364</v>
      </c>
      <c r="F174" s="27">
        <v>0</v>
      </c>
      <c r="G174" s="47">
        <v>0</v>
      </c>
      <c r="H174" s="27">
        <v>0</v>
      </c>
      <c r="I174" s="14">
        <v>0</v>
      </c>
      <c r="J174" s="14">
        <v>0</v>
      </c>
      <c r="K174" s="14">
        <v>0</v>
      </c>
    </row>
    <row r="175" spans="1:11" ht="111.75" customHeight="1" x14ac:dyDescent="0.3">
      <c r="A175" s="46">
        <v>150</v>
      </c>
      <c r="B175" s="46">
        <v>904</v>
      </c>
      <c r="C175" s="21" t="s">
        <v>308</v>
      </c>
      <c r="D175" s="8" t="s">
        <v>111</v>
      </c>
      <c r="E175" s="25" t="s">
        <v>364</v>
      </c>
      <c r="F175" s="27">
        <v>167523.67678000001</v>
      </c>
      <c r="G175" s="47">
        <v>41092.090649999998</v>
      </c>
      <c r="H175" s="27">
        <v>66986</v>
      </c>
      <c r="I175" s="14">
        <f>109763+78239.42</f>
        <v>188002.41999999998</v>
      </c>
      <c r="J175" s="14">
        <f>33531.18</f>
        <v>33531.18</v>
      </c>
      <c r="K175" s="14">
        <v>0</v>
      </c>
    </row>
    <row r="176" spans="1:11" ht="66.75" customHeight="1" x14ac:dyDescent="0.3">
      <c r="A176" s="46">
        <v>151</v>
      </c>
      <c r="B176" s="46">
        <v>904</v>
      </c>
      <c r="C176" s="21" t="s">
        <v>309</v>
      </c>
      <c r="D176" s="22" t="s">
        <v>112</v>
      </c>
      <c r="E176" s="25" t="s">
        <v>364</v>
      </c>
      <c r="F176" s="27">
        <f t="shared" ref="F176:J176" si="35">SUM(F177:F179)</f>
        <v>813.82</v>
      </c>
      <c r="G176" s="27">
        <f t="shared" si="35"/>
        <v>544.83286999999996</v>
      </c>
      <c r="H176" s="27">
        <f t="shared" si="35"/>
        <v>545.79999999999995</v>
      </c>
      <c r="I176" s="14">
        <f t="shared" si="35"/>
        <v>0</v>
      </c>
      <c r="J176" s="14">
        <f t="shared" si="35"/>
        <v>0</v>
      </c>
      <c r="K176" s="14">
        <f>SUM(K177:K179)</f>
        <v>420</v>
      </c>
    </row>
    <row r="177" spans="1:11" ht="90" hidden="1" customHeight="1" x14ac:dyDescent="0.3">
      <c r="A177" s="46"/>
      <c r="B177" s="46"/>
      <c r="C177" s="21"/>
      <c r="D177" s="22" t="s">
        <v>113</v>
      </c>
      <c r="E177" s="25"/>
      <c r="F177" s="27">
        <v>485.8</v>
      </c>
      <c r="G177" s="47">
        <v>272.81952000000001</v>
      </c>
      <c r="H177" s="27">
        <v>272.8</v>
      </c>
      <c r="I177" s="14">
        <f t="shared" ref="I177:I179" si="36">SUM(I178:I180)</f>
        <v>0</v>
      </c>
      <c r="J177" s="14">
        <f t="shared" ref="J177" si="37">SUM(J178:J180)</f>
        <v>0</v>
      </c>
      <c r="K177" s="14">
        <v>420</v>
      </c>
    </row>
    <row r="178" spans="1:11" ht="96" hidden="1" customHeight="1" x14ac:dyDescent="0.3">
      <c r="A178" s="46"/>
      <c r="B178" s="46"/>
      <c r="C178" s="21"/>
      <c r="D178" s="22" t="s">
        <v>114</v>
      </c>
      <c r="E178" s="25"/>
      <c r="F178" s="27">
        <v>223.02</v>
      </c>
      <c r="G178" s="47">
        <v>189</v>
      </c>
      <c r="H178" s="27">
        <v>189</v>
      </c>
      <c r="I178" s="14">
        <f t="shared" si="36"/>
        <v>0</v>
      </c>
      <c r="J178" s="14">
        <f>SUM(J179:J181)</f>
        <v>0</v>
      </c>
      <c r="K178" s="14">
        <f>SUM(K179:K181)</f>
        <v>0</v>
      </c>
    </row>
    <row r="179" spans="1:11" ht="90" hidden="1" customHeight="1" x14ac:dyDescent="0.3">
      <c r="A179" s="46"/>
      <c r="B179" s="46"/>
      <c r="C179" s="21"/>
      <c r="D179" s="22" t="s">
        <v>115</v>
      </c>
      <c r="E179" s="25"/>
      <c r="F179" s="27">
        <v>105</v>
      </c>
      <c r="G179" s="47">
        <v>83.013350000000003</v>
      </c>
      <c r="H179" s="27">
        <v>84</v>
      </c>
      <c r="I179" s="14">
        <f t="shared" si="36"/>
        <v>0</v>
      </c>
      <c r="J179" s="14">
        <f>SUM(J180:J182)</f>
        <v>0</v>
      </c>
      <c r="K179" s="14">
        <f>SUM(K180:K182)</f>
        <v>0</v>
      </c>
    </row>
    <row r="180" spans="1:11" ht="66.75" hidden="1" customHeight="1" x14ac:dyDescent="0.3">
      <c r="A180" s="46"/>
      <c r="B180" s="46">
        <v>904</v>
      </c>
      <c r="C180" s="21" t="s">
        <v>310</v>
      </c>
      <c r="D180" s="22" t="s">
        <v>116</v>
      </c>
      <c r="E180" s="25" t="s">
        <v>364</v>
      </c>
      <c r="F180" s="27">
        <f t="shared" ref="F180:K180" si="38">SUM(F181)</f>
        <v>0</v>
      </c>
      <c r="G180" s="27">
        <f t="shared" si="38"/>
        <v>0</v>
      </c>
      <c r="H180" s="27">
        <f t="shared" si="38"/>
        <v>0</v>
      </c>
      <c r="I180" s="14">
        <f t="shared" si="38"/>
        <v>0</v>
      </c>
      <c r="J180" s="14">
        <f t="shared" si="38"/>
        <v>0</v>
      </c>
      <c r="K180" s="14">
        <f t="shared" si="38"/>
        <v>0</v>
      </c>
    </row>
    <row r="181" spans="1:11" ht="66" hidden="1" customHeight="1" x14ac:dyDescent="0.3">
      <c r="A181" s="46"/>
      <c r="B181" s="46"/>
      <c r="C181" s="21"/>
      <c r="D181" s="22" t="s">
        <v>117</v>
      </c>
      <c r="E181" s="25"/>
      <c r="F181" s="27">
        <v>0</v>
      </c>
      <c r="G181" s="47">
        <v>0</v>
      </c>
      <c r="H181" s="27">
        <f>F181</f>
        <v>0</v>
      </c>
      <c r="I181" s="14">
        <v>0</v>
      </c>
      <c r="J181" s="14">
        <v>0</v>
      </c>
      <c r="K181" s="14">
        <v>0</v>
      </c>
    </row>
    <row r="182" spans="1:11" ht="67.5" hidden="1" customHeight="1" x14ac:dyDescent="0.3">
      <c r="A182" s="46"/>
      <c r="B182" s="46">
        <v>904</v>
      </c>
      <c r="C182" s="21" t="s">
        <v>311</v>
      </c>
      <c r="D182" s="22" t="s">
        <v>118</v>
      </c>
      <c r="E182" s="25" t="s">
        <v>364</v>
      </c>
      <c r="F182" s="27">
        <v>0</v>
      </c>
      <c r="G182" s="47">
        <v>0</v>
      </c>
      <c r="H182" s="27">
        <f>F182</f>
        <v>0</v>
      </c>
      <c r="I182" s="14">
        <v>0</v>
      </c>
      <c r="J182" s="14">
        <v>0</v>
      </c>
      <c r="K182" s="14">
        <v>0</v>
      </c>
    </row>
    <row r="183" spans="1:11" ht="67.5" customHeight="1" x14ac:dyDescent="0.3">
      <c r="A183" s="46">
        <v>152</v>
      </c>
      <c r="B183" s="46">
        <v>904</v>
      </c>
      <c r="C183" s="21" t="s">
        <v>312</v>
      </c>
      <c r="D183" s="22" t="s">
        <v>119</v>
      </c>
      <c r="E183" s="25" t="s">
        <v>364</v>
      </c>
      <c r="F183" s="27">
        <f t="shared" ref="F183:K183" si="39">SUM(F184)</f>
        <v>0</v>
      </c>
      <c r="G183" s="27">
        <f t="shared" si="39"/>
        <v>0</v>
      </c>
      <c r="H183" s="27">
        <f t="shared" si="39"/>
        <v>0</v>
      </c>
      <c r="I183" s="14">
        <f t="shared" si="39"/>
        <v>2026</v>
      </c>
      <c r="J183" s="14">
        <f t="shared" si="39"/>
        <v>3019</v>
      </c>
      <c r="K183" s="14">
        <f t="shared" si="39"/>
        <v>0</v>
      </c>
    </row>
    <row r="184" spans="1:11" ht="110.25" hidden="1" customHeight="1" x14ac:dyDescent="0.3">
      <c r="A184" s="46"/>
      <c r="B184" s="46"/>
      <c r="C184" s="21"/>
      <c r="D184" s="22" t="s">
        <v>120</v>
      </c>
      <c r="E184" s="25"/>
      <c r="F184" s="27">
        <v>0</v>
      </c>
      <c r="G184" s="47">
        <v>0</v>
      </c>
      <c r="H184" s="27">
        <f>F184</f>
        <v>0</v>
      </c>
      <c r="I184" s="14">
        <v>2026</v>
      </c>
      <c r="J184" s="14">
        <v>3019</v>
      </c>
      <c r="K184" s="14">
        <v>0</v>
      </c>
    </row>
    <row r="185" spans="1:11" ht="77.25" customHeight="1" x14ac:dyDescent="0.3">
      <c r="A185" s="46">
        <v>153</v>
      </c>
      <c r="B185" s="46">
        <v>904</v>
      </c>
      <c r="C185" s="21" t="s">
        <v>313</v>
      </c>
      <c r="D185" s="22" t="s">
        <v>121</v>
      </c>
      <c r="E185" s="25" t="s">
        <v>364</v>
      </c>
      <c r="F185" s="27">
        <f t="shared" ref="F185:K185" si="40">SUM(F186:F187)</f>
        <v>2259.17</v>
      </c>
      <c r="G185" s="27">
        <f t="shared" si="40"/>
        <v>1773.4484500000001</v>
      </c>
      <c r="H185" s="27">
        <f t="shared" si="40"/>
        <v>1773</v>
      </c>
      <c r="I185" s="14">
        <f t="shared" si="40"/>
        <v>0</v>
      </c>
      <c r="J185" s="14">
        <f t="shared" si="40"/>
        <v>36031.43</v>
      </c>
      <c r="K185" s="14">
        <f t="shared" si="40"/>
        <v>0</v>
      </c>
    </row>
    <row r="186" spans="1:11" ht="67.5" hidden="1" customHeight="1" x14ac:dyDescent="0.3">
      <c r="A186" s="46"/>
      <c r="B186" s="46"/>
      <c r="C186" s="21"/>
      <c r="D186" s="22" t="s">
        <v>122</v>
      </c>
      <c r="E186" s="25"/>
      <c r="F186" s="27">
        <v>2259.17</v>
      </c>
      <c r="G186" s="47">
        <v>1773.4484500000001</v>
      </c>
      <c r="H186" s="27">
        <v>1773</v>
      </c>
      <c r="I186" s="14">
        <v>0</v>
      </c>
      <c r="J186" s="14">
        <v>35739.43</v>
      </c>
      <c r="K186" s="14">
        <v>0</v>
      </c>
    </row>
    <row r="187" spans="1:11" ht="126" hidden="1" customHeight="1" x14ac:dyDescent="0.3">
      <c r="A187" s="46"/>
      <c r="B187" s="46"/>
      <c r="C187" s="21"/>
      <c r="D187" s="22" t="s">
        <v>123</v>
      </c>
      <c r="E187" s="25"/>
      <c r="F187" s="27">
        <v>0</v>
      </c>
      <c r="G187" s="47">
        <v>0</v>
      </c>
      <c r="H187" s="27">
        <f t="shared" ref="H187" si="41">F187</f>
        <v>0</v>
      </c>
      <c r="I187" s="14">
        <v>0</v>
      </c>
      <c r="J187" s="14">
        <v>292</v>
      </c>
      <c r="K187" s="14">
        <v>0</v>
      </c>
    </row>
    <row r="188" spans="1:11" ht="80.25" customHeight="1" x14ac:dyDescent="0.3">
      <c r="A188" s="46">
        <v>154</v>
      </c>
      <c r="B188" s="46">
        <v>904</v>
      </c>
      <c r="C188" s="21" t="s">
        <v>314</v>
      </c>
      <c r="D188" s="22" t="s">
        <v>124</v>
      </c>
      <c r="E188" s="25" t="s">
        <v>364</v>
      </c>
      <c r="F188" s="27">
        <v>183220.6</v>
      </c>
      <c r="G188" s="47">
        <v>96006.572029999996</v>
      </c>
      <c r="H188" s="27">
        <v>506981</v>
      </c>
      <c r="I188" s="14">
        <v>190921.91</v>
      </c>
      <c r="J188" s="14">
        <v>0</v>
      </c>
      <c r="K188" s="14">
        <v>0</v>
      </c>
    </row>
    <row r="189" spans="1:11" ht="97.5" customHeight="1" x14ac:dyDescent="0.3">
      <c r="A189" s="46">
        <v>155</v>
      </c>
      <c r="B189" s="46">
        <v>904</v>
      </c>
      <c r="C189" s="21" t="s">
        <v>315</v>
      </c>
      <c r="D189" s="22" t="s">
        <v>125</v>
      </c>
      <c r="E189" s="25" t="s">
        <v>364</v>
      </c>
      <c r="F189" s="27">
        <v>0</v>
      </c>
      <c r="G189" s="47">
        <v>0</v>
      </c>
      <c r="H189" s="27">
        <f>F189</f>
        <v>0</v>
      </c>
      <c r="I189" s="14">
        <v>35.07</v>
      </c>
      <c r="J189" s="14">
        <v>0</v>
      </c>
      <c r="K189" s="14">
        <v>0</v>
      </c>
    </row>
    <row r="190" spans="1:11" ht="80.25" customHeight="1" x14ac:dyDescent="0.3">
      <c r="A190" s="46">
        <v>156</v>
      </c>
      <c r="B190" s="46">
        <v>904</v>
      </c>
      <c r="C190" s="21" t="s">
        <v>316</v>
      </c>
      <c r="D190" s="22" t="s">
        <v>126</v>
      </c>
      <c r="E190" s="25" t="s">
        <v>364</v>
      </c>
      <c r="F190" s="27">
        <v>24712</v>
      </c>
      <c r="G190" s="47">
        <v>0</v>
      </c>
      <c r="H190" s="27">
        <f>F190</f>
        <v>24712</v>
      </c>
      <c r="I190" s="14">
        <v>56984</v>
      </c>
      <c r="J190" s="14">
        <v>61117</v>
      </c>
      <c r="K190" s="14">
        <v>52358</v>
      </c>
    </row>
    <row r="191" spans="1:11" ht="64.5" customHeight="1" x14ac:dyDescent="0.3">
      <c r="A191" s="46">
        <v>157</v>
      </c>
      <c r="B191" s="46">
        <v>904</v>
      </c>
      <c r="C191" s="21" t="s">
        <v>317</v>
      </c>
      <c r="D191" s="22" t="s">
        <v>127</v>
      </c>
      <c r="E191" s="25" t="s">
        <v>364</v>
      </c>
      <c r="F191" s="27">
        <v>3999.7</v>
      </c>
      <c r="G191" s="47">
        <v>3998.4927299999999</v>
      </c>
      <c r="H191" s="27">
        <f t="shared" ref="H191:H192" si="42">F191</f>
        <v>3999.7</v>
      </c>
      <c r="I191" s="14">
        <v>4469</v>
      </c>
      <c r="J191" s="14">
        <v>7061</v>
      </c>
      <c r="K191" s="14">
        <v>7052</v>
      </c>
    </row>
    <row r="192" spans="1:11" ht="64.5" hidden="1" customHeight="1" x14ac:dyDescent="0.3">
      <c r="A192" s="46"/>
      <c r="B192" s="46">
        <v>904</v>
      </c>
      <c r="C192" s="21" t="s">
        <v>318</v>
      </c>
      <c r="D192" s="22" t="s">
        <v>128</v>
      </c>
      <c r="E192" s="25" t="s">
        <v>364</v>
      </c>
      <c r="F192" s="27">
        <v>0</v>
      </c>
      <c r="G192" s="47">
        <v>0</v>
      </c>
      <c r="H192" s="27">
        <f t="shared" si="42"/>
        <v>0</v>
      </c>
      <c r="I192" s="13">
        <v>0</v>
      </c>
      <c r="J192" s="13">
        <v>0</v>
      </c>
      <c r="K192" s="13">
        <v>0</v>
      </c>
    </row>
    <row r="193" spans="1:11" ht="64.5" hidden="1" customHeight="1" x14ac:dyDescent="0.3">
      <c r="A193" s="46"/>
      <c r="B193" s="46">
        <v>904</v>
      </c>
      <c r="C193" s="21" t="s">
        <v>319</v>
      </c>
      <c r="D193" s="22" t="s">
        <v>129</v>
      </c>
      <c r="E193" s="25" t="s">
        <v>364</v>
      </c>
      <c r="F193" s="27">
        <f t="shared" ref="F193:K193" si="43">SUM(F194:F198)</f>
        <v>0</v>
      </c>
      <c r="G193" s="27">
        <f t="shared" si="43"/>
        <v>0</v>
      </c>
      <c r="H193" s="27">
        <f t="shared" si="43"/>
        <v>0</v>
      </c>
      <c r="I193" s="14">
        <f t="shared" si="43"/>
        <v>0</v>
      </c>
      <c r="J193" s="14">
        <f t="shared" si="43"/>
        <v>0</v>
      </c>
      <c r="K193" s="14">
        <f t="shared" si="43"/>
        <v>0</v>
      </c>
    </row>
    <row r="194" spans="1:11" ht="38.25" hidden="1" customHeight="1" x14ac:dyDescent="0.3">
      <c r="A194" s="46"/>
      <c r="B194" s="46"/>
      <c r="C194" s="21"/>
      <c r="D194" s="22" t="s">
        <v>130</v>
      </c>
      <c r="E194" s="25"/>
      <c r="F194" s="27">
        <v>0</v>
      </c>
      <c r="G194" s="47">
        <v>0</v>
      </c>
      <c r="H194" s="27">
        <f>F194</f>
        <v>0</v>
      </c>
      <c r="I194" s="14">
        <v>0</v>
      </c>
      <c r="J194" s="14">
        <v>0</v>
      </c>
      <c r="K194" s="14">
        <v>0</v>
      </c>
    </row>
    <row r="195" spans="1:11" ht="63" hidden="1" customHeight="1" x14ac:dyDescent="0.3">
      <c r="A195" s="46"/>
      <c r="B195" s="46"/>
      <c r="C195" s="21"/>
      <c r="D195" s="22" t="s">
        <v>131</v>
      </c>
      <c r="E195" s="25"/>
      <c r="F195" s="27">
        <v>0</v>
      </c>
      <c r="G195" s="47">
        <v>0</v>
      </c>
      <c r="H195" s="27">
        <f t="shared" ref="H195:H251" si="44">F195</f>
        <v>0</v>
      </c>
      <c r="I195" s="14">
        <v>0</v>
      </c>
      <c r="J195" s="14">
        <v>0</v>
      </c>
      <c r="K195" s="14">
        <v>0</v>
      </c>
    </row>
    <row r="196" spans="1:11" ht="25.5" hidden="1" customHeight="1" x14ac:dyDescent="0.3">
      <c r="A196" s="46"/>
      <c r="B196" s="46"/>
      <c r="C196" s="21"/>
      <c r="D196" s="22" t="s">
        <v>132</v>
      </c>
      <c r="E196" s="25"/>
      <c r="F196" s="27">
        <v>0</v>
      </c>
      <c r="G196" s="47">
        <v>0</v>
      </c>
      <c r="H196" s="27">
        <f t="shared" si="44"/>
        <v>0</v>
      </c>
      <c r="I196" s="14">
        <v>0</v>
      </c>
      <c r="J196" s="14">
        <v>0</v>
      </c>
      <c r="K196" s="14">
        <v>0</v>
      </c>
    </row>
    <row r="197" spans="1:11" ht="36" hidden="1" customHeight="1" x14ac:dyDescent="0.3">
      <c r="A197" s="46"/>
      <c r="B197" s="46"/>
      <c r="C197" s="21"/>
      <c r="D197" s="22" t="s">
        <v>133</v>
      </c>
      <c r="E197" s="25"/>
      <c r="F197" s="27">
        <v>0</v>
      </c>
      <c r="G197" s="47">
        <v>0</v>
      </c>
      <c r="H197" s="27">
        <f t="shared" si="44"/>
        <v>0</v>
      </c>
      <c r="I197" s="14">
        <v>0</v>
      </c>
      <c r="J197" s="14">
        <v>0</v>
      </c>
      <c r="K197" s="14">
        <v>0</v>
      </c>
    </row>
    <row r="198" spans="1:11" ht="50.25" hidden="1" customHeight="1" x14ac:dyDescent="0.3">
      <c r="A198" s="46"/>
      <c r="B198" s="46"/>
      <c r="C198" s="21"/>
      <c r="D198" s="22" t="s">
        <v>134</v>
      </c>
      <c r="E198" s="25"/>
      <c r="F198" s="27">
        <v>0</v>
      </c>
      <c r="G198" s="47">
        <v>0</v>
      </c>
      <c r="H198" s="27">
        <f t="shared" si="44"/>
        <v>0</v>
      </c>
      <c r="I198" s="14">
        <v>0</v>
      </c>
      <c r="J198" s="14">
        <v>0</v>
      </c>
      <c r="K198" s="14">
        <v>0</v>
      </c>
    </row>
    <row r="199" spans="1:11" ht="62.25" hidden="1" customHeight="1" x14ac:dyDescent="0.3">
      <c r="A199" s="46"/>
      <c r="B199" s="46">
        <v>904</v>
      </c>
      <c r="C199" s="21" t="s">
        <v>320</v>
      </c>
      <c r="D199" s="22" t="s">
        <v>135</v>
      </c>
      <c r="E199" s="25" t="s">
        <v>364</v>
      </c>
      <c r="F199" s="27">
        <v>0</v>
      </c>
      <c r="G199" s="47">
        <v>0</v>
      </c>
      <c r="H199" s="27">
        <f t="shared" si="44"/>
        <v>0</v>
      </c>
      <c r="I199" s="14">
        <v>0</v>
      </c>
      <c r="J199" s="14">
        <v>0</v>
      </c>
      <c r="K199" s="14">
        <v>0</v>
      </c>
    </row>
    <row r="200" spans="1:11" ht="62.25" customHeight="1" x14ac:dyDescent="0.3">
      <c r="A200" s="46">
        <v>158</v>
      </c>
      <c r="B200" s="46">
        <v>904</v>
      </c>
      <c r="C200" s="21" t="s">
        <v>321</v>
      </c>
      <c r="D200" s="22" t="s">
        <v>136</v>
      </c>
      <c r="E200" s="25" t="s">
        <v>364</v>
      </c>
      <c r="F200" s="27">
        <f t="shared" ref="F200:K200" si="45">SUM(F201:F203)</f>
        <v>6362.7800000000007</v>
      </c>
      <c r="G200" s="27">
        <f t="shared" si="45"/>
        <v>3311.7592599999998</v>
      </c>
      <c r="H200" s="27">
        <f t="shared" si="45"/>
        <v>5925.76</v>
      </c>
      <c r="I200" s="14">
        <f t="shared" si="45"/>
        <v>10904.68</v>
      </c>
      <c r="J200" s="14">
        <f t="shared" si="45"/>
        <v>40452</v>
      </c>
      <c r="K200" s="14">
        <f t="shared" si="45"/>
        <v>0</v>
      </c>
    </row>
    <row r="201" spans="1:11" ht="39" hidden="1" customHeight="1" x14ac:dyDescent="0.3">
      <c r="A201" s="46"/>
      <c r="B201" s="46"/>
      <c r="C201" s="21"/>
      <c r="D201" s="22" t="s">
        <v>137</v>
      </c>
      <c r="E201" s="25"/>
      <c r="F201" s="27">
        <v>3051.02</v>
      </c>
      <c r="G201" s="47">
        <v>0</v>
      </c>
      <c r="H201" s="27">
        <v>2614</v>
      </c>
      <c r="I201" s="14">
        <v>0</v>
      </c>
      <c r="J201" s="14">
        <v>0</v>
      </c>
      <c r="K201" s="14">
        <v>0</v>
      </c>
    </row>
    <row r="202" spans="1:11" ht="66" hidden="1" customHeight="1" x14ac:dyDescent="0.3">
      <c r="A202" s="46"/>
      <c r="B202" s="46"/>
      <c r="C202" s="21"/>
      <c r="D202" s="22" t="s">
        <v>138</v>
      </c>
      <c r="E202" s="25"/>
      <c r="F202" s="27">
        <v>0</v>
      </c>
      <c r="G202" s="47">
        <v>0</v>
      </c>
      <c r="H202" s="27">
        <f t="shared" si="44"/>
        <v>0</v>
      </c>
      <c r="I202" s="14">
        <v>10113</v>
      </c>
      <c r="J202" s="14">
        <v>40452</v>
      </c>
      <c r="K202" s="14">
        <v>0</v>
      </c>
    </row>
    <row r="203" spans="1:11" ht="51" hidden="1" customHeight="1" x14ac:dyDescent="0.3">
      <c r="A203" s="46"/>
      <c r="B203" s="46"/>
      <c r="C203" s="21"/>
      <c r="D203" s="22" t="s">
        <v>139</v>
      </c>
      <c r="E203" s="25"/>
      <c r="F203" s="27">
        <v>3311.76</v>
      </c>
      <c r="G203" s="47">
        <v>3311.7592599999998</v>
      </c>
      <c r="H203" s="27">
        <f t="shared" si="44"/>
        <v>3311.76</v>
      </c>
      <c r="I203" s="14">
        <v>791.68</v>
      </c>
      <c r="J203" s="14">
        <v>0</v>
      </c>
      <c r="K203" s="14">
        <v>0</v>
      </c>
    </row>
    <row r="204" spans="1:11" ht="63" customHeight="1" x14ac:dyDescent="0.3">
      <c r="A204" s="46">
        <v>159</v>
      </c>
      <c r="B204" s="46">
        <v>904</v>
      </c>
      <c r="C204" s="21" t="s">
        <v>322</v>
      </c>
      <c r="D204" s="22" t="s">
        <v>140</v>
      </c>
      <c r="E204" s="25" t="s">
        <v>364</v>
      </c>
      <c r="F204" s="27">
        <f t="shared" ref="F204:K204" si="46">F205+F207+F209+F211+F213+F215</f>
        <v>409655.87</v>
      </c>
      <c r="G204" s="27">
        <f t="shared" si="46"/>
        <v>89691.050810000001</v>
      </c>
      <c r="H204" s="27">
        <f t="shared" si="46"/>
        <v>100150.5</v>
      </c>
      <c r="I204" s="14">
        <f t="shared" si="46"/>
        <v>478882.18</v>
      </c>
      <c r="J204" s="14">
        <f t="shared" si="46"/>
        <v>102364.46</v>
      </c>
      <c r="K204" s="14">
        <f t="shared" si="46"/>
        <v>106807.56</v>
      </c>
    </row>
    <row r="205" spans="1:11" ht="63" hidden="1" customHeight="1" x14ac:dyDescent="0.3">
      <c r="A205" s="46"/>
      <c r="B205" s="46">
        <v>904</v>
      </c>
      <c r="C205" s="21" t="s">
        <v>323</v>
      </c>
      <c r="D205" s="22" t="s">
        <v>141</v>
      </c>
      <c r="E205" s="25" t="s">
        <v>364</v>
      </c>
      <c r="F205" s="27">
        <f t="shared" ref="F205:K205" si="47">F206</f>
        <v>0</v>
      </c>
      <c r="G205" s="27">
        <f t="shared" si="47"/>
        <v>0</v>
      </c>
      <c r="H205" s="27">
        <f t="shared" si="44"/>
        <v>0</v>
      </c>
      <c r="I205" s="14">
        <f t="shared" si="47"/>
        <v>0</v>
      </c>
      <c r="J205" s="14">
        <f t="shared" si="47"/>
        <v>0</v>
      </c>
      <c r="K205" s="14">
        <f t="shared" si="47"/>
        <v>0</v>
      </c>
    </row>
    <row r="206" spans="1:11" ht="36" hidden="1" customHeight="1" x14ac:dyDescent="0.3">
      <c r="A206" s="46"/>
      <c r="B206" s="46"/>
      <c r="C206" s="21"/>
      <c r="D206" s="22" t="s">
        <v>142</v>
      </c>
      <c r="E206" s="25"/>
      <c r="F206" s="27">
        <v>0</v>
      </c>
      <c r="G206" s="47">
        <v>0</v>
      </c>
      <c r="H206" s="27">
        <f t="shared" si="44"/>
        <v>0</v>
      </c>
      <c r="I206" s="14">
        <v>0</v>
      </c>
      <c r="J206" s="14">
        <v>0</v>
      </c>
      <c r="K206" s="14">
        <v>0</v>
      </c>
    </row>
    <row r="207" spans="1:11" ht="63" hidden="1" customHeight="1" x14ac:dyDescent="0.3">
      <c r="A207" s="46"/>
      <c r="B207" s="46">
        <v>904</v>
      </c>
      <c r="C207" s="21" t="s">
        <v>324</v>
      </c>
      <c r="D207" s="22" t="s">
        <v>140</v>
      </c>
      <c r="E207" s="25" t="s">
        <v>364</v>
      </c>
      <c r="F207" s="27">
        <f t="shared" ref="F207:K207" si="48">F208</f>
        <v>10459.5</v>
      </c>
      <c r="G207" s="27">
        <f t="shared" si="48"/>
        <v>0</v>
      </c>
      <c r="H207" s="27">
        <f t="shared" si="44"/>
        <v>10459.5</v>
      </c>
      <c r="I207" s="14">
        <f t="shared" si="48"/>
        <v>454996.37</v>
      </c>
      <c r="J207" s="14">
        <f t="shared" si="48"/>
        <v>0</v>
      </c>
      <c r="K207" s="14">
        <f t="shared" si="48"/>
        <v>0</v>
      </c>
    </row>
    <row r="208" spans="1:11" ht="52.5" hidden="1" customHeight="1" x14ac:dyDescent="0.3">
      <c r="A208" s="46"/>
      <c r="B208" s="46"/>
      <c r="C208" s="21"/>
      <c r="D208" s="22" t="s">
        <v>143</v>
      </c>
      <c r="E208" s="25"/>
      <c r="F208" s="27">
        <v>10459.5</v>
      </c>
      <c r="G208" s="47">
        <v>0</v>
      </c>
      <c r="H208" s="27">
        <f t="shared" si="44"/>
        <v>10459.5</v>
      </c>
      <c r="I208" s="14">
        <v>454996.37</v>
      </c>
      <c r="J208" s="14">
        <v>0</v>
      </c>
      <c r="K208" s="14">
        <v>0</v>
      </c>
    </row>
    <row r="209" spans="1:11" ht="63" hidden="1" customHeight="1" x14ac:dyDescent="0.3">
      <c r="A209" s="46"/>
      <c r="B209" s="46">
        <v>904</v>
      </c>
      <c r="C209" s="21" t="s">
        <v>325</v>
      </c>
      <c r="D209" s="22" t="s">
        <v>140</v>
      </c>
      <c r="E209" s="25" t="s">
        <v>364</v>
      </c>
      <c r="F209" s="27">
        <f t="shared" ref="F209:K209" si="49">F210</f>
        <v>399196.37</v>
      </c>
      <c r="G209" s="27">
        <f t="shared" si="49"/>
        <v>89691.050810000001</v>
      </c>
      <c r="H209" s="27">
        <f t="shared" si="49"/>
        <v>89691</v>
      </c>
      <c r="I209" s="14">
        <f t="shared" si="49"/>
        <v>0</v>
      </c>
      <c r="J209" s="14">
        <f t="shared" si="49"/>
        <v>0</v>
      </c>
      <c r="K209" s="14">
        <f t="shared" si="49"/>
        <v>0</v>
      </c>
    </row>
    <row r="210" spans="1:11" ht="52.5" hidden="1" customHeight="1" x14ac:dyDescent="0.3">
      <c r="A210" s="46"/>
      <c r="B210" s="46"/>
      <c r="C210" s="21"/>
      <c r="D210" s="22" t="s">
        <v>143</v>
      </c>
      <c r="E210" s="25"/>
      <c r="F210" s="27">
        <v>399196.37</v>
      </c>
      <c r="G210" s="47">
        <v>89691.050810000001</v>
      </c>
      <c r="H210" s="27">
        <v>89691</v>
      </c>
      <c r="I210" s="14">
        <v>0</v>
      </c>
      <c r="J210" s="14">
        <v>0</v>
      </c>
      <c r="K210" s="14">
        <v>0</v>
      </c>
    </row>
    <row r="211" spans="1:11" ht="63" hidden="1" customHeight="1" x14ac:dyDescent="0.3">
      <c r="A211" s="46"/>
      <c r="B211" s="46">
        <v>904</v>
      </c>
      <c r="C211" s="21" t="s">
        <v>326</v>
      </c>
      <c r="D211" s="22" t="s">
        <v>140</v>
      </c>
      <c r="E211" s="25" t="s">
        <v>364</v>
      </c>
      <c r="F211" s="27">
        <f t="shared" ref="F211:K211" si="50">F212</f>
        <v>0</v>
      </c>
      <c r="G211" s="27">
        <f t="shared" si="50"/>
        <v>0</v>
      </c>
      <c r="H211" s="27">
        <f t="shared" si="44"/>
        <v>0</v>
      </c>
      <c r="I211" s="14">
        <f t="shared" si="50"/>
        <v>0</v>
      </c>
      <c r="J211" s="14">
        <f t="shared" si="50"/>
        <v>0</v>
      </c>
      <c r="K211" s="14">
        <f t="shared" si="50"/>
        <v>0</v>
      </c>
    </row>
    <row r="212" spans="1:11" ht="36" hidden="1" customHeight="1" x14ac:dyDescent="0.3">
      <c r="A212" s="46"/>
      <c r="B212" s="46"/>
      <c r="C212" s="21"/>
      <c r="D212" s="22" t="s">
        <v>142</v>
      </c>
      <c r="E212" s="25"/>
      <c r="F212" s="27">
        <v>0</v>
      </c>
      <c r="G212" s="47">
        <v>0</v>
      </c>
      <c r="H212" s="27">
        <f t="shared" si="44"/>
        <v>0</v>
      </c>
      <c r="I212" s="14">
        <v>0</v>
      </c>
      <c r="J212" s="14">
        <v>0</v>
      </c>
      <c r="K212" s="14">
        <v>0</v>
      </c>
    </row>
    <row r="213" spans="1:11" ht="63" hidden="1" customHeight="1" x14ac:dyDescent="0.3">
      <c r="A213" s="46"/>
      <c r="B213" s="46">
        <v>904</v>
      </c>
      <c r="C213" s="21" t="s">
        <v>327</v>
      </c>
      <c r="D213" s="22" t="s">
        <v>140</v>
      </c>
      <c r="E213" s="25" t="s">
        <v>364</v>
      </c>
      <c r="F213" s="27">
        <f t="shared" ref="F213:K213" si="51">F214</f>
        <v>0</v>
      </c>
      <c r="G213" s="27">
        <f t="shared" si="51"/>
        <v>0</v>
      </c>
      <c r="H213" s="27">
        <f t="shared" si="44"/>
        <v>0</v>
      </c>
      <c r="I213" s="14">
        <f t="shared" si="51"/>
        <v>23885.81</v>
      </c>
      <c r="J213" s="14">
        <f t="shared" si="51"/>
        <v>102364.46</v>
      </c>
      <c r="K213" s="14">
        <f t="shared" si="51"/>
        <v>106807.56</v>
      </c>
    </row>
    <row r="214" spans="1:11" ht="37.5" hidden="1" customHeight="1" x14ac:dyDescent="0.3">
      <c r="A214" s="46"/>
      <c r="B214" s="46"/>
      <c r="C214" s="21"/>
      <c r="D214" s="22" t="s">
        <v>144</v>
      </c>
      <c r="E214" s="25"/>
      <c r="F214" s="27">
        <v>0</v>
      </c>
      <c r="G214" s="47">
        <v>0</v>
      </c>
      <c r="H214" s="27">
        <f t="shared" si="44"/>
        <v>0</v>
      </c>
      <c r="I214" s="14">
        <v>23885.81</v>
      </c>
      <c r="J214" s="14">
        <v>102364.46</v>
      </c>
      <c r="K214" s="14">
        <v>106807.56</v>
      </c>
    </row>
    <row r="215" spans="1:11" ht="63" hidden="1" customHeight="1" x14ac:dyDescent="0.3">
      <c r="A215" s="46"/>
      <c r="B215" s="46">
        <v>904</v>
      </c>
      <c r="C215" s="21" t="s">
        <v>328</v>
      </c>
      <c r="D215" s="22" t="s">
        <v>140</v>
      </c>
      <c r="E215" s="25" t="s">
        <v>364</v>
      </c>
      <c r="F215" s="27">
        <f t="shared" ref="F215:K215" si="52">F216</f>
        <v>0</v>
      </c>
      <c r="G215" s="27">
        <f t="shared" si="52"/>
        <v>0</v>
      </c>
      <c r="H215" s="27">
        <f t="shared" si="44"/>
        <v>0</v>
      </c>
      <c r="I215" s="14">
        <f t="shared" si="52"/>
        <v>0</v>
      </c>
      <c r="J215" s="14">
        <f t="shared" si="52"/>
        <v>0</v>
      </c>
      <c r="K215" s="14">
        <f t="shared" si="52"/>
        <v>0</v>
      </c>
    </row>
    <row r="216" spans="1:11" ht="35.25" hidden="1" customHeight="1" x14ac:dyDescent="0.3">
      <c r="A216" s="46"/>
      <c r="B216" s="46"/>
      <c r="C216" s="21"/>
      <c r="D216" s="22" t="s">
        <v>144</v>
      </c>
      <c r="E216" s="25"/>
      <c r="F216" s="27">
        <v>0</v>
      </c>
      <c r="G216" s="47">
        <v>0</v>
      </c>
      <c r="H216" s="27">
        <f t="shared" si="44"/>
        <v>0</v>
      </c>
      <c r="I216" s="14">
        <v>0</v>
      </c>
      <c r="J216" s="14">
        <v>0</v>
      </c>
      <c r="K216" s="14">
        <v>0</v>
      </c>
    </row>
    <row r="217" spans="1:11" ht="63" customHeight="1" x14ac:dyDescent="0.3">
      <c r="A217" s="46">
        <v>160</v>
      </c>
      <c r="B217" s="46">
        <v>904</v>
      </c>
      <c r="C217" s="21" t="s">
        <v>329</v>
      </c>
      <c r="D217" s="8" t="s">
        <v>145</v>
      </c>
      <c r="E217" s="25" t="s">
        <v>364</v>
      </c>
      <c r="F217" s="27">
        <f t="shared" ref="F217:K217" si="53">SUM(F218:F252)</f>
        <v>397186.68</v>
      </c>
      <c r="G217" s="27">
        <f t="shared" si="53"/>
        <v>214361.5509</v>
      </c>
      <c r="H217" s="27">
        <f t="shared" si="53"/>
        <v>358408.83999999997</v>
      </c>
      <c r="I217" s="14">
        <f t="shared" si="53"/>
        <v>450714.88</v>
      </c>
      <c r="J217" s="14">
        <f t="shared" si="53"/>
        <v>383574.67000000004</v>
      </c>
      <c r="K217" s="14">
        <f t="shared" si="53"/>
        <v>500690.37999999995</v>
      </c>
    </row>
    <row r="218" spans="1:11" ht="97.5" hidden="1" customHeight="1" x14ac:dyDescent="0.3">
      <c r="A218" s="46"/>
      <c r="B218" s="46"/>
      <c r="C218" s="21"/>
      <c r="D218" s="22" t="s">
        <v>146</v>
      </c>
      <c r="E218" s="25"/>
      <c r="F218" s="27">
        <v>0</v>
      </c>
      <c r="G218" s="47">
        <v>0</v>
      </c>
      <c r="H218" s="27">
        <f t="shared" si="44"/>
        <v>0</v>
      </c>
      <c r="I218" s="13">
        <v>0</v>
      </c>
      <c r="J218" s="13">
        <v>0</v>
      </c>
      <c r="K218" s="13">
        <v>0</v>
      </c>
    </row>
    <row r="219" spans="1:11" ht="51.75" hidden="1" customHeight="1" x14ac:dyDescent="0.3">
      <c r="A219" s="46"/>
      <c r="B219" s="46"/>
      <c r="C219" s="21"/>
      <c r="D219" s="22" t="s">
        <v>147</v>
      </c>
      <c r="E219" s="25"/>
      <c r="F219" s="27">
        <v>957</v>
      </c>
      <c r="G219" s="47">
        <v>769.91162999999995</v>
      </c>
      <c r="H219" s="27">
        <v>770</v>
      </c>
      <c r="I219" s="13">
        <v>0</v>
      </c>
      <c r="J219" s="13">
        <v>0</v>
      </c>
      <c r="K219" s="13">
        <v>9404</v>
      </c>
    </row>
    <row r="220" spans="1:11" ht="65.25" hidden="1" customHeight="1" x14ac:dyDescent="0.3">
      <c r="A220" s="46"/>
      <c r="B220" s="46"/>
      <c r="C220" s="21"/>
      <c r="D220" s="22" t="s">
        <v>148</v>
      </c>
      <c r="E220" s="25"/>
      <c r="F220" s="27">
        <v>0</v>
      </c>
      <c r="G220" s="47">
        <v>0</v>
      </c>
      <c r="H220" s="27">
        <f t="shared" si="44"/>
        <v>0</v>
      </c>
      <c r="I220" s="13">
        <v>0</v>
      </c>
      <c r="J220" s="13">
        <v>0</v>
      </c>
      <c r="K220" s="13">
        <v>6116</v>
      </c>
    </row>
    <row r="221" spans="1:11" ht="93" hidden="1" customHeight="1" x14ac:dyDescent="0.3">
      <c r="A221" s="46"/>
      <c r="B221" s="46"/>
      <c r="C221" s="21"/>
      <c r="D221" s="22" t="s">
        <v>149</v>
      </c>
      <c r="E221" s="25"/>
      <c r="F221" s="27">
        <v>51231</v>
      </c>
      <c r="G221" s="47">
        <v>29524.42366</v>
      </c>
      <c r="H221" s="27">
        <f t="shared" si="44"/>
        <v>51231</v>
      </c>
      <c r="I221" s="13">
        <v>0</v>
      </c>
      <c r="J221" s="13">
        <v>0</v>
      </c>
      <c r="K221" s="13">
        <v>0</v>
      </c>
    </row>
    <row r="222" spans="1:11" ht="96" hidden="1" customHeight="1" x14ac:dyDescent="0.3">
      <c r="A222" s="46"/>
      <c r="B222" s="46"/>
      <c r="C222" s="21"/>
      <c r="D222" s="22" t="s">
        <v>150</v>
      </c>
      <c r="E222" s="25"/>
      <c r="F222" s="27">
        <v>47672</v>
      </c>
      <c r="G222" s="47">
        <v>8938.4172899999994</v>
      </c>
      <c r="H222" s="27">
        <f t="shared" si="44"/>
        <v>47672</v>
      </c>
      <c r="I222" s="13">
        <v>0</v>
      </c>
      <c r="J222" s="13">
        <v>0</v>
      </c>
      <c r="K222" s="13">
        <v>0</v>
      </c>
    </row>
    <row r="223" spans="1:11" ht="64.5" hidden="1" customHeight="1" x14ac:dyDescent="0.3">
      <c r="A223" s="46"/>
      <c r="B223" s="46"/>
      <c r="C223" s="21"/>
      <c r="D223" s="22" t="s">
        <v>151</v>
      </c>
      <c r="E223" s="25"/>
      <c r="F223" s="27">
        <v>7163.5</v>
      </c>
      <c r="G223" s="47">
        <v>0</v>
      </c>
      <c r="H223" s="27">
        <v>0</v>
      </c>
      <c r="I223" s="13">
        <v>0</v>
      </c>
      <c r="J223" s="13">
        <v>0</v>
      </c>
      <c r="K223" s="13">
        <v>0</v>
      </c>
    </row>
    <row r="224" spans="1:11" ht="82.5" hidden="1" customHeight="1" x14ac:dyDescent="0.3">
      <c r="A224" s="46"/>
      <c r="B224" s="46"/>
      <c r="C224" s="21"/>
      <c r="D224" s="22" t="s">
        <v>152</v>
      </c>
      <c r="E224" s="25"/>
      <c r="F224" s="27">
        <v>1533</v>
      </c>
      <c r="G224" s="47">
        <v>1080.1951300000001</v>
      </c>
      <c r="H224" s="27">
        <v>1482.2</v>
      </c>
      <c r="I224" s="13">
        <v>798.29</v>
      </c>
      <c r="J224" s="13">
        <v>830.22</v>
      </c>
      <c r="K224" s="13">
        <v>863.43</v>
      </c>
    </row>
    <row r="225" spans="1:11" ht="68.25" hidden="1" customHeight="1" x14ac:dyDescent="0.3">
      <c r="A225" s="46"/>
      <c r="B225" s="46"/>
      <c r="C225" s="21"/>
      <c r="D225" s="22" t="s">
        <v>153</v>
      </c>
      <c r="E225" s="25"/>
      <c r="F225" s="27">
        <v>12287</v>
      </c>
      <c r="G225" s="47">
        <v>5415.2396099999996</v>
      </c>
      <c r="H225" s="27">
        <v>10461</v>
      </c>
      <c r="I225" s="13">
        <v>7849</v>
      </c>
      <c r="J225" s="13">
        <v>7849</v>
      </c>
      <c r="K225" s="13">
        <v>7849</v>
      </c>
    </row>
    <row r="226" spans="1:11" ht="80.25" hidden="1" customHeight="1" x14ac:dyDescent="0.3">
      <c r="A226" s="46"/>
      <c r="B226" s="46"/>
      <c r="C226" s="21"/>
      <c r="D226" s="22" t="s">
        <v>154</v>
      </c>
      <c r="E226" s="25"/>
      <c r="F226" s="27">
        <v>0</v>
      </c>
      <c r="G226" s="47">
        <v>0</v>
      </c>
      <c r="H226" s="27">
        <f t="shared" si="44"/>
        <v>0</v>
      </c>
      <c r="I226" s="13">
        <v>0</v>
      </c>
      <c r="J226" s="13">
        <v>4085</v>
      </c>
      <c r="K226" s="13">
        <v>3270</v>
      </c>
    </row>
    <row r="227" spans="1:11" ht="34.5" hidden="1" customHeight="1" x14ac:dyDescent="0.3">
      <c r="A227" s="46"/>
      <c r="B227" s="46"/>
      <c r="C227" s="21"/>
      <c r="D227" s="22" t="s">
        <v>155</v>
      </c>
      <c r="E227" s="25"/>
      <c r="F227" s="27">
        <v>7079.46</v>
      </c>
      <c r="G227" s="47">
        <v>0</v>
      </c>
      <c r="H227" s="27">
        <v>7079.46</v>
      </c>
      <c r="I227" s="13">
        <v>0</v>
      </c>
      <c r="J227" s="13">
        <v>79192</v>
      </c>
      <c r="K227" s="13">
        <v>150792.46</v>
      </c>
    </row>
    <row r="228" spans="1:11" ht="34.5" hidden="1" customHeight="1" x14ac:dyDescent="0.3">
      <c r="A228" s="46"/>
      <c r="B228" s="46"/>
      <c r="C228" s="21"/>
      <c r="D228" s="22" t="s">
        <v>156</v>
      </c>
      <c r="E228" s="25"/>
      <c r="F228" s="27">
        <v>6089</v>
      </c>
      <c r="G228" s="47">
        <v>0</v>
      </c>
      <c r="H228" s="27">
        <v>0</v>
      </c>
      <c r="I228" s="13">
        <v>6089</v>
      </c>
      <c r="J228" s="13">
        <v>6089</v>
      </c>
      <c r="K228" s="13">
        <v>6089</v>
      </c>
    </row>
    <row r="229" spans="1:11" ht="83.25" hidden="1" customHeight="1" x14ac:dyDescent="0.3">
      <c r="A229" s="46"/>
      <c r="B229" s="46"/>
      <c r="C229" s="21"/>
      <c r="D229" s="22" t="s">
        <v>157</v>
      </c>
      <c r="E229" s="25"/>
      <c r="F229" s="27">
        <v>94813.71</v>
      </c>
      <c r="G229" s="47">
        <v>42942.393759999999</v>
      </c>
      <c r="H229" s="27">
        <v>42943.1</v>
      </c>
      <c r="I229" s="13">
        <v>59341.2</v>
      </c>
      <c r="J229" s="13">
        <v>159022.45000000001</v>
      </c>
      <c r="K229" s="13">
        <v>159022.45000000001</v>
      </c>
    </row>
    <row r="230" spans="1:11" ht="53.25" hidden="1" customHeight="1" x14ac:dyDescent="0.3">
      <c r="A230" s="46"/>
      <c r="B230" s="46"/>
      <c r="C230" s="21"/>
      <c r="D230" s="22" t="s">
        <v>158</v>
      </c>
      <c r="E230" s="25"/>
      <c r="F230" s="27">
        <v>9216</v>
      </c>
      <c r="G230" s="47">
        <v>0</v>
      </c>
      <c r="H230" s="27">
        <f t="shared" si="44"/>
        <v>9216</v>
      </c>
      <c r="I230" s="13">
        <v>0</v>
      </c>
      <c r="J230" s="13">
        <v>40040</v>
      </c>
      <c r="K230" s="13">
        <v>18480</v>
      </c>
    </row>
    <row r="231" spans="1:11" ht="35.25" hidden="1" customHeight="1" x14ac:dyDescent="0.3">
      <c r="A231" s="46"/>
      <c r="B231" s="46"/>
      <c r="C231" s="21"/>
      <c r="D231" s="22" t="s">
        <v>159</v>
      </c>
      <c r="E231" s="25"/>
      <c r="F231" s="27">
        <v>0</v>
      </c>
      <c r="G231" s="47">
        <v>0</v>
      </c>
      <c r="H231" s="27">
        <f t="shared" si="44"/>
        <v>0</v>
      </c>
      <c r="I231" s="13">
        <v>0</v>
      </c>
      <c r="J231" s="13">
        <v>0</v>
      </c>
      <c r="K231" s="13">
        <v>0</v>
      </c>
    </row>
    <row r="232" spans="1:11" ht="35.25" hidden="1" customHeight="1" x14ac:dyDescent="0.3">
      <c r="A232" s="46"/>
      <c r="B232" s="46"/>
      <c r="C232" s="21"/>
      <c r="D232" s="22" t="s">
        <v>160</v>
      </c>
      <c r="E232" s="25"/>
      <c r="F232" s="27">
        <v>0</v>
      </c>
      <c r="G232" s="47">
        <v>0</v>
      </c>
      <c r="H232" s="27">
        <f t="shared" si="44"/>
        <v>0</v>
      </c>
      <c r="I232" s="13">
        <v>0</v>
      </c>
      <c r="J232" s="13">
        <v>5356</v>
      </c>
      <c r="K232" s="13">
        <v>0</v>
      </c>
    </row>
    <row r="233" spans="1:11" ht="46.5" hidden="1" customHeight="1" x14ac:dyDescent="0.3">
      <c r="A233" s="46"/>
      <c r="B233" s="46"/>
      <c r="C233" s="21"/>
      <c r="D233" s="22" t="s">
        <v>161</v>
      </c>
      <c r="E233" s="25"/>
      <c r="F233" s="27">
        <v>1567</v>
      </c>
      <c r="G233" s="47">
        <v>1253.2648300000001</v>
      </c>
      <c r="H233" s="27">
        <f t="shared" si="44"/>
        <v>1567</v>
      </c>
      <c r="I233" s="13">
        <v>0</v>
      </c>
      <c r="J233" s="13">
        <v>0</v>
      </c>
      <c r="K233" s="13">
        <v>0</v>
      </c>
    </row>
    <row r="234" spans="1:11" ht="64.5" hidden="1" customHeight="1" x14ac:dyDescent="0.3">
      <c r="A234" s="46"/>
      <c r="B234" s="46"/>
      <c r="C234" s="21"/>
      <c r="D234" s="22" t="s">
        <v>162</v>
      </c>
      <c r="E234" s="25"/>
      <c r="F234" s="27">
        <v>110728</v>
      </c>
      <c r="G234" s="47">
        <v>109066.88529000001</v>
      </c>
      <c r="H234" s="27">
        <v>107209</v>
      </c>
      <c r="I234" s="13">
        <v>58413</v>
      </c>
      <c r="J234" s="13">
        <v>44965</v>
      </c>
      <c r="K234" s="13">
        <v>46346</v>
      </c>
    </row>
    <row r="235" spans="1:11" ht="90" hidden="1" x14ac:dyDescent="0.3">
      <c r="A235" s="46"/>
      <c r="B235" s="46"/>
      <c r="C235" s="21"/>
      <c r="D235" s="22" t="s">
        <v>163</v>
      </c>
      <c r="E235" s="25"/>
      <c r="F235" s="27">
        <v>0</v>
      </c>
      <c r="G235" s="47">
        <v>0</v>
      </c>
      <c r="H235" s="27">
        <f t="shared" si="44"/>
        <v>0</v>
      </c>
      <c r="I235" s="13">
        <v>0</v>
      </c>
      <c r="J235" s="13">
        <v>0</v>
      </c>
      <c r="K235" s="13">
        <v>0</v>
      </c>
    </row>
    <row r="236" spans="1:11" ht="65.25" hidden="1" customHeight="1" x14ac:dyDescent="0.3">
      <c r="A236" s="46"/>
      <c r="B236" s="46"/>
      <c r="C236" s="21"/>
      <c r="D236" s="22" t="s">
        <v>164</v>
      </c>
      <c r="E236" s="25"/>
      <c r="F236" s="27">
        <v>1680</v>
      </c>
      <c r="G236" s="47">
        <v>0</v>
      </c>
      <c r="H236" s="27">
        <f t="shared" si="44"/>
        <v>1680</v>
      </c>
      <c r="I236" s="13">
        <v>1680</v>
      </c>
      <c r="J236" s="13">
        <v>1680</v>
      </c>
      <c r="K236" s="13">
        <v>0</v>
      </c>
    </row>
    <row r="237" spans="1:11" ht="40.5" hidden="1" customHeight="1" x14ac:dyDescent="0.3">
      <c r="A237" s="46"/>
      <c r="B237" s="46"/>
      <c r="C237" s="21"/>
      <c r="D237" s="22" t="s">
        <v>165</v>
      </c>
      <c r="E237" s="25"/>
      <c r="F237" s="27">
        <v>22512.6</v>
      </c>
      <c r="G237" s="47">
        <v>4819.5449799999997</v>
      </c>
      <c r="H237" s="27">
        <v>62292.1</v>
      </c>
      <c r="I237" s="13">
        <v>179513.49</v>
      </c>
      <c r="J237" s="13">
        <v>0</v>
      </c>
      <c r="K237" s="13">
        <v>0</v>
      </c>
    </row>
    <row r="238" spans="1:11" ht="141.75" hidden="1" customHeight="1" x14ac:dyDescent="0.3">
      <c r="A238" s="46"/>
      <c r="B238" s="46"/>
      <c r="C238" s="21"/>
      <c r="D238" s="22" t="s">
        <v>166</v>
      </c>
      <c r="E238" s="25"/>
      <c r="F238" s="27">
        <v>0</v>
      </c>
      <c r="G238" s="47">
        <v>0</v>
      </c>
      <c r="H238" s="27">
        <f t="shared" si="44"/>
        <v>0</v>
      </c>
      <c r="I238" s="13">
        <v>0</v>
      </c>
      <c r="J238" s="13">
        <v>0</v>
      </c>
      <c r="K238" s="13">
        <v>0</v>
      </c>
    </row>
    <row r="239" spans="1:11" ht="45" hidden="1" x14ac:dyDescent="0.3">
      <c r="A239" s="46"/>
      <c r="B239" s="46"/>
      <c r="C239" s="21"/>
      <c r="D239" s="22" t="s">
        <v>167</v>
      </c>
      <c r="E239" s="25"/>
      <c r="F239" s="27">
        <v>0</v>
      </c>
      <c r="G239" s="47">
        <v>0</v>
      </c>
      <c r="H239" s="27">
        <f t="shared" si="44"/>
        <v>0</v>
      </c>
      <c r="I239" s="13">
        <v>70584</v>
      </c>
      <c r="J239" s="13">
        <v>0</v>
      </c>
      <c r="K239" s="13">
        <v>0</v>
      </c>
    </row>
    <row r="240" spans="1:11" ht="142.5" hidden="1" customHeight="1" x14ac:dyDescent="0.3">
      <c r="A240" s="46"/>
      <c r="B240" s="46"/>
      <c r="C240" s="21"/>
      <c r="D240" s="22" t="s">
        <v>168</v>
      </c>
      <c r="E240" s="25"/>
      <c r="F240" s="27">
        <v>1479</v>
      </c>
      <c r="G240" s="47">
        <v>1059.8399999999999</v>
      </c>
      <c r="H240" s="27">
        <v>1244.2</v>
      </c>
      <c r="I240" s="13">
        <v>0</v>
      </c>
      <c r="J240" s="13">
        <v>0</v>
      </c>
      <c r="K240" s="13">
        <v>0</v>
      </c>
    </row>
    <row r="241" spans="1:11" ht="36" hidden="1" customHeight="1" x14ac:dyDescent="0.3">
      <c r="A241" s="46"/>
      <c r="B241" s="46"/>
      <c r="C241" s="21"/>
      <c r="D241" s="22" t="s">
        <v>169</v>
      </c>
      <c r="E241" s="25"/>
      <c r="F241" s="27">
        <v>0</v>
      </c>
      <c r="G241" s="47">
        <v>0</v>
      </c>
      <c r="H241" s="27">
        <f t="shared" si="44"/>
        <v>0</v>
      </c>
      <c r="I241" s="13">
        <v>0</v>
      </c>
      <c r="J241" s="13">
        <v>0</v>
      </c>
      <c r="K241" s="13">
        <v>0</v>
      </c>
    </row>
    <row r="242" spans="1:11" ht="49.5" hidden="1" customHeight="1" x14ac:dyDescent="0.3">
      <c r="A242" s="46"/>
      <c r="B242" s="46"/>
      <c r="C242" s="21" t="s">
        <v>170</v>
      </c>
      <c r="D242" s="22" t="s">
        <v>171</v>
      </c>
      <c r="E242" s="25"/>
      <c r="F242" s="27">
        <v>0</v>
      </c>
      <c r="G242" s="47">
        <v>0</v>
      </c>
      <c r="H242" s="27">
        <f t="shared" si="44"/>
        <v>0</v>
      </c>
      <c r="I242" s="13">
        <v>0</v>
      </c>
      <c r="J242" s="13">
        <v>0</v>
      </c>
      <c r="K242" s="13">
        <v>0</v>
      </c>
    </row>
    <row r="243" spans="1:11" ht="25.5" hidden="1" customHeight="1" x14ac:dyDescent="0.3">
      <c r="A243" s="46"/>
      <c r="B243" s="46"/>
      <c r="C243" s="21"/>
      <c r="D243" s="22" t="s">
        <v>172</v>
      </c>
      <c r="E243" s="25"/>
      <c r="F243" s="27">
        <v>2089.25</v>
      </c>
      <c r="G243" s="47">
        <v>0</v>
      </c>
      <c r="H243" s="27">
        <f t="shared" si="44"/>
        <v>2089.25</v>
      </c>
      <c r="I243" s="13">
        <v>0</v>
      </c>
      <c r="J243" s="13">
        <v>0</v>
      </c>
      <c r="K243" s="13">
        <v>0</v>
      </c>
    </row>
    <row r="244" spans="1:11" ht="172.5" hidden="1" customHeight="1" x14ac:dyDescent="0.3">
      <c r="A244" s="46"/>
      <c r="B244" s="46"/>
      <c r="C244" s="21"/>
      <c r="D244" s="22" t="s">
        <v>173</v>
      </c>
      <c r="E244" s="25"/>
      <c r="F244" s="27">
        <v>2756</v>
      </c>
      <c r="G244" s="47">
        <v>1354.43472</v>
      </c>
      <c r="H244" s="27">
        <v>2741.8</v>
      </c>
      <c r="I244" s="13">
        <v>0</v>
      </c>
      <c r="J244" s="13">
        <v>0</v>
      </c>
      <c r="K244" s="13">
        <v>0</v>
      </c>
    </row>
    <row r="245" spans="1:11" ht="178.5" hidden="1" customHeight="1" x14ac:dyDescent="0.3">
      <c r="A245" s="46"/>
      <c r="B245" s="46"/>
      <c r="C245" s="21"/>
      <c r="D245" s="22" t="s">
        <v>174</v>
      </c>
      <c r="E245" s="25"/>
      <c r="F245" s="27">
        <v>1033</v>
      </c>
      <c r="G245" s="47">
        <v>1033</v>
      </c>
      <c r="H245" s="27">
        <f t="shared" si="44"/>
        <v>1033</v>
      </c>
      <c r="I245" s="13">
        <v>0</v>
      </c>
      <c r="J245" s="13">
        <v>0</v>
      </c>
      <c r="K245" s="13">
        <v>0</v>
      </c>
    </row>
    <row r="246" spans="1:11" ht="98.25" hidden="1" customHeight="1" x14ac:dyDescent="0.3">
      <c r="A246" s="46"/>
      <c r="B246" s="46"/>
      <c r="C246" s="21"/>
      <c r="D246" s="22" t="s">
        <v>175</v>
      </c>
      <c r="E246" s="25"/>
      <c r="F246" s="27">
        <v>593.73</v>
      </c>
      <c r="G246" s="47">
        <v>0</v>
      </c>
      <c r="H246" s="27">
        <f t="shared" si="44"/>
        <v>593.73</v>
      </c>
      <c r="I246" s="13">
        <v>0</v>
      </c>
      <c r="J246" s="13">
        <v>0</v>
      </c>
      <c r="K246" s="13">
        <v>0</v>
      </c>
    </row>
    <row r="247" spans="1:11" ht="113.25" hidden="1" customHeight="1" x14ac:dyDescent="0.3">
      <c r="A247" s="46"/>
      <c r="B247" s="46"/>
      <c r="C247" s="21"/>
      <c r="D247" s="22" t="s">
        <v>176</v>
      </c>
      <c r="E247" s="25"/>
      <c r="F247" s="27">
        <v>0</v>
      </c>
      <c r="G247" s="47">
        <v>0</v>
      </c>
      <c r="H247" s="27">
        <f t="shared" si="44"/>
        <v>0</v>
      </c>
      <c r="I247" s="13">
        <v>40285</v>
      </c>
      <c r="J247" s="13">
        <v>34466</v>
      </c>
      <c r="K247" s="13">
        <v>34466</v>
      </c>
    </row>
    <row r="248" spans="1:11" hidden="1" x14ac:dyDescent="0.3">
      <c r="A248" s="46"/>
      <c r="B248" s="46"/>
      <c r="C248" s="21"/>
      <c r="D248" s="22" t="s">
        <v>177</v>
      </c>
      <c r="E248" s="25"/>
      <c r="F248" s="27">
        <v>7602.43</v>
      </c>
      <c r="G248" s="47">
        <v>0</v>
      </c>
      <c r="H248" s="27">
        <v>0</v>
      </c>
      <c r="I248" s="13">
        <v>11608.9</v>
      </c>
      <c r="J248" s="13">
        <v>0</v>
      </c>
      <c r="K248" s="13">
        <v>0</v>
      </c>
    </row>
    <row r="249" spans="1:11" ht="51.75" hidden="1" customHeight="1" x14ac:dyDescent="0.3">
      <c r="A249" s="46"/>
      <c r="B249" s="46"/>
      <c r="C249" s="21"/>
      <c r="D249" s="22" t="s">
        <v>178</v>
      </c>
      <c r="E249" s="25"/>
      <c r="F249" s="27">
        <v>7104</v>
      </c>
      <c r="G249" s="47">
        <v>7104</v>
      </c>
      <c r="H249" s="27">
        <f t="shared" si="44"/>
        <v>7104</v>
      </c>
      <c r="I249" s="13">
        <v>0</v>
      </c>
      <c r="J249" s="13">
        <v>0</v>
      </c>
      <c r="K249" s="13">
        <v>0</v>
      </c>
    </row>
    <row r="250" spans="1:11" ht="80.25" hidden="1" customHeight="1" x14ac:dyDescent="0.3">
      <c r="A250" s="46"/>
      <c r="B250" s="46"/>
      <c r="C250" s="21"/>
      <c r="D250" s="22" t="s">
        <v>179</v>
      </c>
      <c r="E250" s="25"/>
      <c r="F250" s="27">
        <v>0</v>
      </c>
      <c r="G250" s="47">
        <v>0</v>
      </c>
      <c r="H250" s="27">
        <f t="shared" si="44"/>
        <v>0</v>
      </c>
      <c r="I250" s="13">
        <v>14553</v>
      </c>
      <c r="J250" s="13">
        <v>0</v>
      </c>
      <c r="K250" s="13">
        <v>0</v>
      </c>
    </row>
    <row r="251" spans="1:11" ht="71.25" hidden="1" customHeight="1" x14ac:dyDescent="0.3">
      <c r="A251" s="46"/>
      <c r="B251" s="46"/>
      <c r="C251" s="21"/>
      <c r="D251" s="22" t="s">
        <v>180</v>
      </c>
      <c r="E251" s="25"/>
      <c r="F251" s="27">
        <v>0</v>
      </c>
      <c r="G251" s="47">
        <v>0</v>
      </c>
      <c r="H251" s="27">
        <f t="shared" si="44"/>
        <v>0</v>
      </c>
      <c r="I251" s="13">
        <v>0</v>
      </c>
      <c r="J251" s="13">
        <v>0</v>
      </c>
      <c r="K251" s="13">
        <v>57992.04</v>
      </c>
    </row>
    <row r="252" spans="1:11" hidden="1" x14ac:dyDescent="0.3">
      <c r="A252" s="46"/>
      <c r="B252" s="46"/>
      <c r="C252" s="21"/>
      <c r="D252" s="22"/>
      <c r="E252" s="25"/>
      <c r="F252" s="27"/>
      <c r="G252" s="47"/>
      <c r="H252" s="27"/>
      <c r="I252" s="13"/>
      <c r="J252" s="13"/>
      <c r="K252" s="13"/>
    </row>
    <row r="253" spans="1:11" ht="39.75" customHeight="1" x14ac:dyDescent="0.3">
      <c r="A253" s="46">
        <v>161</v>
      </c>
      <c r="B253" s="46"/>
      <c r="C253" s="1" t="s">
        <v>330</v>
      </c>
      <c r="D253" s="2" t="s">
        <v>181</v>
      </c>
      <c r="E253" s="25"/>
      <c r="F253" s="26">
        <f t="shared" ref="F253:K253" si="54">F254+F257+F270+F273+F274+F275+F276+F277+F278+F279</f>
        <v>1991564</v>
      </c>
      <c r="G253" s="26">
        <f t="shared" si="54"/>
        <v>1702600.37876</v>
      </c>
      <c r="H253" s="26">
        <f t="shared" si="54"/>
        <v>1989389</v>
      </c>
      <c r="I253" s="11">
        <f t="shared" si="54"/>
        <v>1901225</v>
      </c>
      <c r="J253" s="11">
        <f t="shared" si="54"/>
        <v>1895268</v>
      </c>
      <c r="K253" s="11">
        <f t="shared" si="54"/>
        <v>1916512</v>
      </c>
    </row>
    <row r="254" spans="1:11" ht="65.25" customHeight="1" x14ac:dyDescent="0.3">
      <c r="A254" s="46">
        <v>162</v>
      </c>
      <c r="B254" s="46">
        <v>904</v>
      </c>
      <c r="C254" s="3" t="s">
        <v>331</v>
      </c>
      <c r="D254" s="28" t="s">
        <v>182</v>
      </c>
      <c r="E254" s="25" t="s">
        <v>364</v>
      </c>
      <c r="F254" s="27">
        <f t="shared" ref="F254:K254" si="55">SUM(F255:F256)</f>
        <v>52973</v>
      </c>
      <c r="G254" s="27">
        <f t="shared" si="55"/>
        <v>42712.994599999998</v>
      </c>
      <c r="H254" s="27">
        <f t="shared" si="55"/>
        <v>52973</v>
      </c>
      <c r="I254" s="12">
        <f t="shared" si="55"/>
        <v>60073</v>
      </c>
      <c r="J254" s="12">
        <f t="shared" si="55"/>
        <v>62965</v>
      </c>
      <c r="K254" s="12">
        <f t="shared" si="55"/>
        <v>65096</v>
      </c>
    </row>
    <row r="255" spans="1:11" ht="39" hidden="1" customHeight="1" x14ac:dyDescent="0.3">
      <c r="A255" s="46"/>
      <c r="B255" s="46"/>
      <c r="C255" s="3"/>
      <c r="D255" s="28" t="s">
        <v>183</v>
      </c>
      <c r="E255" s="25"/>
      <c r="F255" s="27">
        <v>47644</v>
      </c>
      <c r="G255" s="47">
        <v>38236.111579999997</v>
      </c>
      <c r="H255" s="27">
        <f>F255</f>
        <v>47644</v>
      </c>
      <c r="I255" s="14">
        <v>54701</v>
      </c>
      <c r="J255" s="14">
        <v>57593</v>
      </c>
      <c r="K255" s="14">
        <v>59724</v>
      </c>
    </row>
    <row r="256" spans="1:11" ht="54.75" hidden="1" customHeight="1" x14ac:dyDescent="0.3">
      <c r="A256" s="46"/>
      <c r="B256" s="46"/>
      <c r="C256" s="3"/>
      <c r="D256" s="28" t="s">
        <v>184</v>
      </c>
      <c r="E256" s="25"/>
      <c r="F256" s="27">
        <v>5329</v>
      </c>
      <c r="G256" s="47">
        <v>4476.8830200000002</v>
      </c>
      <c r="H256" s="27">
        <f>F256</f>
        <v>5329</v>
      </c>
      <c r="I256" s="14">
        <v>5372</v>
      </c>
      <c r="J256" s="14">
        <v>5372</v>
      </c>
      <c r="K256" s="14">
        <v>5372</v>
      </c>
    </row>
    <row r="257" spans="1:11" ht="65.25" customHeight="1" x14ac:dyDescent="0.3">
      <c r="A257" s="46">
        <v>163</v>
      </c>
      <c r="B257" s="46">
        <v>904</v>
      </c>
      <c r="C257" s="3" t="s">
        <v>332</v>
      </c>
      <c r="D257" s="28" t="s">
        <v>185</v>
      </c>
      <c r="E257" s="25" t="s">
        <v>364</v>
      </c>
      <c r="F257" s="27">
        <f t="shared" ref="F257:K257" si="56">SUM(F258:F269)</f>
        <v>86319</v>
      </c>
      <c r="G257" s="27">
        <f t="shared" si="56"/>
        <v>64088.484630000006</v>
      </c>
      <c r="H257" s="27">
        <f t="shared" si="56"/>
        <v>86040</v>
      </c>
      <c r="I257" s="12">
        <f t="shared" si="56"/>
        <v>31805</v>
      </c>
      <c r="J257" s="12">
        <f t="shared" si="56"/>
        <v>31472</v>
      </c>
      <c r="K257" s="12">
        <f t="shared" si="56"/>
        <v>31475</v>
      </c>
    </row>
    <row r="258" spans="1:11" ht="69" hidden="1" customHeight="1" x14ac:dyDescent="0.3">
      <c r="A258" s="46"/>
      <c r="B258" s="46"/>
      <c r="C258" s="3"/>
      <c r="D258" s="28" t="s">
        <v>186</v>
      </c>
      <c r="E258" s="25"/>
      <c r="F258" s="27">
        <v>1850</v>
      </c>
      <c r="G258" s="47">
        <v>1850</v>
      </c>
      <c r="H258" s="27">
        <f>F258</f>
        <v>1850</v>
      </c>
      <c r="I258" s="12">
        <v>1564</v>
      </c>
      <c r="J258" s="12">
        <v>1564</v>
      </c>
      <c r="K258" s="12">
        <v>1564</v>
      </c>
    </row>
    <row r="259" spans="1:11" ht="141" hidden="1" customHeight="1" x14ac:dyDescent="0.3">
      <c r="A259" s="46"/>
      <c r="B259" s="46"/>
      <c r="C259" s="3"/>
      <c r="D259" s="28" t="s">
        <v>187</v>
      </c>
      <c r="E259" s="25"/>
      <c r="F259" s="27">
        <v>34072</v>
      </c>
      <c r="G259" s="47">
        <v>29116.9028</v>
      </c>
      <c r="H259" s="27">
        <f t="shared" ref="H259:H269" si="57">F259</f>
        <v>34072</v>
      </c>
      <c r="I259" s="12"/>
      <c r="J259" s="12"/>
      <c r="K259" s="12"/>
    </row>
    <row r="260" spans="1:11" ht="216.75" hidden="1" customHeight="1" x14ac:dyDescent="0.3">
      <c r="A260" s="46"/>
      <c r="B260" s="46"/>
      <c r="C260" s="3"/>
      <c r="D260" s="28" t="s">
        <v>188</v>
      </c>
      <c r="E260" s="25"/>
      <c r="F260" s="27">
        <v>17710</v>
      </c>
      <c r="G260" s="47">
        <v>7748.125</v>
      </c>
      <c r="H260" s="27">
        <f t="shared" si="57"/>
        <v>17710</v>
      </c>
      <c r="I260" s="12"/>
      <c r="J260" s="12"/>
      <c r="K260" s="12"/>
    </row>
    <row r="261" spans="1:11" ht="82.5" hidden="1" customHeight="1" x14ac:dyDescent="0.3">
      <c r="A261" s="46"/>
      <c r="B261" s="46"/>
      <c r="C261" s="3"/>
      <c r="D261" s="28" t="s">
        <v>189</v>
      </c>
      <c r="E261" s="25"/>
      <c r="F261" s="27">
        <v>6491</v>
      </c>
      <c r="G261" s="47">
        <v>4848</v>
      </c>
      <c r="H261" s="27">
        <f t="shared" si="57"/>
        <v>6491</v>
      </c>
      <c r="I261" s="12">
        <v>6545</v>
      </c>
      <c r="J261" s="12">
        <v>6545</v>
      </c>
      <c r="K261" s="12">
        <v>6545</v>
      </c>
    </row>
    <row r="262" spans="1:11" ht="98.25" hidden="1" customHeight="1" x14ac:dyDescent="0.3">
      <c r="A262" s="46"/>
      <c r="B262" s="46"/>
      <c r="C262" s="3"/>
      <c r="D262" s="28" t="s">
        <v>190</v>
      </c>
      <c r="E262" s="25"/>
      <c r="F262" s="27">
        <v>5155</v>
      </c>
      <c r="G262" s="47">
        <v>4870</v>
      </c>
      <c r="H262" s="27">
        <f t="shared" si="57"/>
        <v>5155</v>
      </c>
      <c r="I262" s="12">
        <v>5053</v>
      </c>
      <c r="J262" s="12">
        <v>5007</v>
      </c>
      <c r="K262" s="12">
        <v>5010</v>
      </c>
    </row>
    <row r="263" spans="1:11" ht="79.5" hidden="1" customHeight="1" x14ac:dyDescent="0.3">
      <c r="A263" s="46"/>
      <c r="B263" s="46"/>
      <c r="C263" s="3"/>
      <c r="D263" s="28" t="s">
        <v>191</v>
      </c>
      <c r="E263" s="25"/>
      <c r="F263" s="27">
        <v>327</v>
      </c>
      <c r="G263" s="47">
        <v>37.729439999999997</v>
      </c>
      <c r="H263" s="27">
        <v>170</v>
      </c>
      <c r="I263" s="12">
        <v>268</v>
      </c>
      <c r="J263" s="12">
        <v>268</v>
      </c>
      <c r="K263" s="12">
        <v>268</v>
      </c>
    </row>
    <row r="264" spans="1:11" ht="51.75" hidden="1" customHeight="1" x14ac:dyDescent="0.3">
      <c r="A264" s="46"/>
      <c r="B264" s="46"/>
      <c r="C264" s="3"/>
      <c r="D264" s="28" t="s">
        <v>192</v>
      </c>
      <c r="E264" s="25"/>
      <c r="F264" s="27">
        <v>11213</v>
      </c>
      <c r="G264" s="47">
        <v>8487.1745900000005</v>
      </c>
      <c r="H264" s="27">
        <f t="shared" si="57"/>
        <v>11213</v>
      </c>
      <c r="I264" s="12">
        <v>10823</v>
      </c>
      <c r="J264" s="12">
        <v>10823</v>
      </c>
      <c r="K264" s="12">
        <v>10823</v>
      </c>
    </row>
    <row r="265" spans="1:11" ht="66" hidden="1" customHeight="1" x14ac:dyDescent="0.3">
      <c r="A265" s="46"/>
      <c r="B265" s="46"/>
      <c r="C265" s="3"/>
      <c r="D265" s="28" t="s">
        <v>193</v>
      </c>
      <c r="E265" s="25"/>
      <c r="F265" s="27">
        <v>632</v>
      </c>
      <c r="G265" s="47">
        <v>632</v>
      </c>
      <c r="H265" s="27">
        <f t="shared" si="57"/>
        <v>632</v>
      </c>
      <c r="I265" s="12">
        <v>662</v>
      </c>
      <c r="J265" s="12">
        <v>662</v>
      </c>
      <c r="K265" s="12">
        <v>662</v>
      </c>
    </row>
    <row r="266" spans="1:11" ht="234.75" hidden="1" customHeight="1" x14ac:dyDescent="0.3">
      <c r="A266" s="46"/>
      <c r="B266" s="46"/>
      <c r="C266" s="3"/>
      <c r="D266" s="28" t="s">
        <v>194</v>
      </c>
      <c r="E266" s="25"/>
      <c r="F266" s="27">
        <v>3793</v>
      </c>
      <c r="G266" s="47">
        <v>2734.6689799999999</v>
      </c>
      <c r="H266" s="27">
        <f t="shared" si="57"/>
        <v>3793</v>
      </c>
      <c r="I266" s="12">
        <v>1912</v>
      </c>
      <c r="J266" s="12">
        <v>1912</v>
      </c>
      <c r="K266" s="12">
        <v>1912</v>
      </c>
    </row>
    <row r="267" spans="1:11" ht="97.5" hidden="1" customHeight="1" x14ac:dyDescent="0.3">
      <c r="A267" s="46"/>
      <c r="B267" s="46"/>
      <c r="C267" s="3"/>
      <c r="D267" s="28" t="s">
        <v>195</v>
      </c>
      <c r="E267" s="25"/>
      <c r="F267" s="27">
        <v>122</v>
      </c>
      <c r="G267" s="47">
        <v>0</v>
      </c>
      <c r="H267" s="27">
        <v>0</v>
      </c>
      <c r="I267" s="12">
        <v>416</v>
      </c>
      <c r="J267" s="12">
        <v>129</v>
      </c>
      <c r="K267" s="12">
        <v>129</v>
      </c>
    </row>
    <row r="268" spans="1:11" ht="200.25" hidden="1" customHeight="1" x14ac:dyDescent="0.3">
      <c r="A268" s="46"/>
      <c r="B268" s="46"/>
      <c r="C268" s="3"/>
      <c r="D268" s="28" t="s">
        <v>196</v>
      </c>
      <c r="E268" s="25"/>
      <c r="F268" s="27">
        <v>3319</v>
      </c>
      <c r="G268" s="47">
        <v>2202.00218</v>
      </c>
      <c r="H268" s="27">
        <f t="shared" si="57"/>
        <v>3319</v>
      </c>
      <c r="I268" s="12">
        <v>2867</v>
      </c>
      <c r="J268" s="12">
        <v>2867</v>
      </c>
      <c r="K268" s="12">
        <v>2867</v>
      </c>
    </row>
    <row r="269" spans="1:11" ht="97.5" hidden="1" customHeight="1" x14ac:dyDescent="0.3">
      <c r="A269" s="46"/>
      <c r="B269" s="46"/>
      <c r="C269" s="3"/>
      <c r="D269" s="28" t="s">
        <v>197</v>
      </c>
      <c r="E269" s="25"/>
      <c r="F269" s="27">
        <v>1635</v>
      </c>
      <c r="G269" s="47">
        <v>1561.8816400000001</v>
      </c>
      <c r="H269" s="27">
        <f t="shared" si="57"/>
        <v>1635</v>
      </c>
      <c r="I269" s="12">
        <v>1695</v>
      </c>
      <c r="J269" s="12">
        <v>1695</v>
      </c>
      <c r="K269" s="12">
        <v>1695</v>
      </c>
    </row>
    <row r="270" spans="1:11" ht="99" customHeight="1" x14ac:dyDescent="0.3">
      <c r="A270" s="46">
        <v>164</v>
      </c>
      <c r="B270" s="46">
        <v>904</v>
      </c>
      <c r="C270" s="3" t="s">
        <v>333</v>
      </c>
      <c r="D270" s="28" t="s">
        <v>198</v>
      </c>
      <c r="E270" s="25" t="s">
        <v>364</v>
      </c>
      <c r="F270" s="27">
        <f t="shared" ref="F270:K270" si="58">SUM(F271:F272)</f>
        <v>41578</v>
      </c>
      <c r="G270" s="27">
        <f t="shared" si="58"/>
        <v>26650.438149999998</v>
      </c>
      <c r="H270" s="27">
        <f t="shared" si="58"/>
        <v>41578</v>
      </c>
      <c r="I270" s="12">
        <f t="shared" si="58"/>
        <v>38959</v>
      </c>
      <c r="J270" s="12">
        <f t="shared" si="58"/>
        <v>38959</v>
      </c>
      <c r="K270" s="12">
        <f t="shared" si="58"/>
        <v>38959</v>
      </c>
    </row>
    <row r="271" spans="1:11" ht="108.75" hidden="1" customHeight="1" x14ac:dyDescent="0.3">
      <c r="A271" s="46"/>
      <c r="B271" s="46">
        <v>904</v>
      </c>
      <c r="C271" s="3" t="s">
        <v>334</v>
      </c>
      <c r="D271" s="28" t="s">
        <v>198</v>
      </c>
      <c r="E271" s="25" t="s">
        <v>364</v>
      </c>
      <c r="F271" s="27">
        <v>39378</v>
      </c>
      <c r="G271" s="47">
        <v>25179.949199999999</v>
      </c>
      <c r="H271" s="27">
        <f>F271</f>
        <v>39378</v>
      </c>
      <c r="I271" s="12">
        <v>36796</v>
      </c>
      <c r="J271" s="12">
        <v>36796</v>
      </c>
      <c r="K271" s="12">
        <v>36796</v>
      </c>
    </row>
    <row r="272" spans="1:11" ht="108.75" hidden="1" customHeight="1" x14ac:dyDescent="0.3">
      <c r="A272" s="46"/>
      <c r="B272" s="46">
        <v>904</v>
      </c>
      <c r="C272" s="3" t="s">
        <v>335</v>
      </c>
      <c r="D272" s="28" t="s">
        <v>199</v>
      </c>
      <c r="E272" s="25" t="s">
        <v>364</v>
      </c>
      <c r="F272" s="27">
        <v>2200</v>
      </c>
      <c r="G272" s="47">
        <v>1470.4889499999999</v>
      </c>
      <c r="H272" s="27">
        <f t="shared" ref="H272:H276" si="59">F272</f>
        <v>2200</v>
      </c>
      <c r="I272" s="12">
        <v>2163</v>
      </c>
      <c r="J272" s="12">
        <f>1795+368</f>
        <v>2163</v>
      </c>
      <c r="K272" s="12">
        <f>1795+368</f>
        <v>2163</v>
      </c>
    </row>
    <row r="273" spans="1:11" ht="82.5" customHeight="1" x14ac:dyDescent="0.3">
      <c r="A273" s="46">
        <v>165</v>
      </c>
      <c r="B273" s="46">
        <v>904</v>
      </c>
      <c r="C273" s="3" t="s">
        <v>336</v>
      </c>
      <c r="D273" s="28" t="s">
        <v>200</v>
      </c>
      <c r="E273" s="25" t="s">
        <v>364</v>
      </c>
      <c r="F273" s="27">
        <v>41744</v>
      </c>
      <c r="G273" s="47">
        <v>37914.075380000002</v>
      </c>
      <c r="H273" s="27">
        <f t="shared" si="59"/>
        <v>41744</v>
      </c>
      <c r="I273" s="14">
        <v>29994</v>
      </c>
      <c r="J273" s="14">
        <v>22496</v>
      </c>
      <c r="K273" s="14">
        <v>42492</v>
      </c>
    </row>
    <row r="274" spans="1:11" ht="82.5" customHeight="1" x14ac:dyDescent="0.3">
      <c r="A274" s="46">
        <v>166</v>
      </c>
      <c r="B274" s="46">
        <v>904</v>
      </c>
      <c r="C274" s="3" t="s">
        <v>337</v>
      </c>
      <c r="D274" s="28" t="s">
        <v>201</v>
      </c>
      <c r="E274" s="25" t="s">
        <v>364</v>
      </c>
      <c r="F274" s="27">
        <v>19</v>
      </c>
      <c r="G274" s="47">
        <v>0</v>
      </c>
      <c r="H274" s="27">
        <v>0</v>
      </c>
      <c r="I274" s="14">
        <v>1</v>
      </c>
      <c r="J274" s="14">
        <v>941</v>
      </c>
      <c r="K274" s="14">
        <v>55</v>
      </c>
    </row>
    <row r="275" spans="1:11" ht="82.5" hidden="1" customHeight="1" x14ac:dyDescent="0.3">
      <c r="A275" s="46"/>
      <c r="B275" s="46">
        <v>904</v>
      </c>
      <c r="C275" s="3" t="s">
        <v>338</v>
      </c>
      <c r="D275" s="28" t="s">
        <v>202</v>
      </c>
      <c r="E275" s="25" t="s">
        <v>364</v>
      </c>
      <c r="F275" s="27">
        <v>0</v>
      </c>
      <c r="G275" s="47">
        <v>0</v>
      </c>
      <c r="H275" s="27">
        <f t="shared" si="59"/>
        <v>0</v>
      </c>
      <c r="I275" s="14">
        <v>0</v>
      </c>
      <c r="J275" s="14">
        <v>0</v>
      </c>
      <c r="K275" s="14">
        <v>0</v>
      </c>
    </row>
    <row r="276" spans="1:11" ht="96.75" hidden="1" customHeight="1" x14ac:dyDescent="0.3">
      <c r="A276" s="46"/>
      <c r="B276" s="46">
        <v>904</v>
      </c>
      <c r="C276" s="3" t="s">
        <v>339</v>
      </c>
      <c r="D276" s="28" t="s">
        <v>203</v>
      </c>
      <c r="E276" s="25" t="s">
        <v>364</v>
      </c>
      <c r="F276" s="27">
        <v>0</v>
      </c>
      <c r="G276" s="47">
        <v>0</v>
      </c>
      <c r="H276" s="27">
        <f t="shared" si="59"/>
        <v>0</v>
      </c>
      <c r="I276" s="14">
        <v>0</v>
      </c>
      <c r="J276" s="14">
        <v>0</v>
      </c>
      <c r="K276" s="14">
        <v>0</v>
      </c>
    </row>
    <row r="277" spans="1:11" ht="81.75" customHeight="1" x14ac:dyDescent="0.3">
      <c r="A277" s="46">
        <v>167</v>
      </c>
      <c r="B277" s="46">
        <v>904</v>
      </c>
      <c r="C277" s="3" t="s">
        <v>340</v>
      </c>
      <c r="D277" s="28" t="s">
        <v>204</v>
      </c>
      <c r="E277" s="25" t="s">
        <v>364</v>
      </c>
      <c r="F277" s="27">
        <v>15364</v>
      </c>
      <c r="G277" s="47">
        <v>7453.95</v>
      </c>
      <c r="H277" s="27">
        <v>15207</v>
      </c>
      <c r="I277" s="14">
        <v>45622</v>
      </c>
      <c r="J277" s="14">
        <v>45622</v>
      </c>
      <c r="K277" s="14">
        <v>45622</v>
      </c>
    </row>
    <row r="278" spans="1:11" ht="65.25" customHeight="1" x14ac:dyDescent="0.3">
      <c r="A278" s="46">
        <v>168</v>
      </c>
      <c r="B278" s="46">
        <v>904</v>
      </c>
      <c r="C278" s="3" t="s">
        <v>341</v>
      </c>
      <c r="D278" s="28" t="s">
        <v>205</v>
      </c>
      <c r="E278" s="25" t="s">
        <v>364</v>
      </c>
      <c r="F278" s="27">
        <v>1720</v>
      </c>
      <c r="G278" s="47">
        <v>0</v>
      </c>
      <c r="H278" s="27">
        <v>0</v>
      </c>
      <c r="I278" s="14">
        <v>1958</v>
      </c>
      <c r="J278" s="14">
        <v>0</v>
      </c>
      <c r="K278" s="14">
        <v>0</v>
      </c>
    </row>
    <row r="279" spans="1:11" ht="65.25" customHeight="1" x14ac:dyDescent="0.3">
      <c r="A279" s="46">
        <v>169</v>
      </c>
      <c r="B279" s="46">
        <v>904</v>
      </c>
      <c r="C279" s="3" t="s">
        <v>342</v>
      </c>
      <c r="D279" s="28" t="s">
        <v>206</v>
      </c>
      <c r="E279" s="25" t="s">
        <v>364</v>
      </c>
      <c r="F279" s="27">
        <f t="shared" ref="F279:K279" si="60">SUM(F280:F282)</f>
        <v>1751847</v>
      </c>
      <c r="G279" s="27">
        <f t="shared" si="60"/>
        <v>1523780.436</v>
      </c>
      <c r="H279" s="27">
        <f t="shared" si="60"/>
        <v>1751847</v>
      </c>
      <c r="I279" s="14">
        <f t="shared" si="60"/>
        <v>1692813</v>
      </c>
      <c r="J279" s="14">
        <f t="shared" si="60"/>
        <v>1692813</v>
      </c>
      <c r="K279" s="14">
        <f t="shared" si="60"/>
        <v>1692813</v>
      </c>
    </row>
    <row r="280" spans="1:11" ht="217.5" hidden="1" customHeight="1" x14ac:dyDescent="0.3">
      <c r="A280" s="46"/>
      <c r="B280" s="46"/>
      <c r="C280" s="3"/>
      <c r="D280" s="28" t="s">
        <v>366</v>
      </c>
      <c r="E280" s="25"/>
      <c r="F280" s="27">
        <v>1083172</v>
      </c>
      <c r="G280" s="47">
        <v>937660.93599999999</v>
      </c>
      <c r="H280" s="27">
        <f>F280</f>
        <v>1083172</v>
      </c>
      <c r="I280" s="14">
        <v>1044016</v>
      </c>
      <c r="J280" s="14">
        <f>778499+226034+31221+188+3400+4674</f>
        <v>1044016</v>
      </c>
      <c r="K280" s="14">
        <v>1044016</v>
      </c>
    </row>
    <row r="281" spans="1:11" ht="158.25" hidden="1" customHeight="1" x14ac:dyDescent="0.3">
      <c r="A281" s="46"/>
      <c r="B281" s="46"/>
      <c r="C281" s="3"/>
      <c r="D281" s="28" t="s">
        <v>367</v>
      </c>
      <c r="E281" s="25"/>
      <c r="F281" s="27">
        <v>663730</v>
      </c>
      <c r="G281" s="47">
        <v>581990.5</v>
      </c>
      <c r="H281" s="27">
        <f t="shared" ref="H281:H282" si="61">F281</f>
        <v>663730</v>
      </c>
      <c r="I281" s="14">
        <v>643371</v>
      </c>
      <c r="J281" s="14">
        <f>481842+155820+5509+200</f>
        <v>643371</v>
      </c>
      <c r="K281" s="14">
        <v>643371</v>
      </c>
    </row>
    <row r="282" spans="1:11" ht="201" hidden="1" customHeight="1" x14ac:dyDescent="0.3">
      <c r="A282" s="46"/>
      <c r="B282" s="46"/>
      <c r="C282" s="3"/>
      <c r="D282" s="28" t="s">
        <v>368</v>
      </c>
      <c r="E282" s="25"/>
      <c r="F282" s="27">
        <v>4945</v>
      </c>
      <c r="G282" s="47">
        <v>4129</v>
      </c>
      <c r="H282" s="27">
        <f t="shared" si="61"/>
        <v>4945</v>
      </c>
      <c r="I282" s="14">
        <v>5426</v>
      </c>
      <c r="J282" s="14">
        <f>4131+1101+194</f>
        <v>5426</v>
      </c>
      <c r="K282" s="14">
        <v>5426</v>
      </c>
    </row>
    <row r="283" spans="1:11" ht="15.6" x14ac:dyDescent="0.3">
      <c r="A283" s="46">
        <v>170</v>
      </c>
      <c r="B283" s="46"/>
      <c r="C283" s="1" t="s">
        <v>343</v>
      </c>
      <c r="D283" s="2" t="s">
        <v>207</v>
      </c>
      <c r="E283" s="25"/>
      <c r="F283" s="26">
        <f t="shared" ref="F283:K283" si="62">F284+F285+F286</f>
        <v>1186.7</v>
      </c>
      <c r="G283" s="26">
        <f t="shared" si="62"/>
        <v>887.08506</v>
      </c>
      <c r="H283" s="26">
        <f t="shared" si="62"/>
        <v>1186.7</v>
      </c>
      <c r="I283" s="11">
        <f t="shared" si="62"/>
        <v>1000</v>
      </c>
      <c r="J283" s="11">
        <f t="shared" si="62"/>
        <v>1500</v>
      </c>
      <c r="K283" s="11">
        <f t="shared" si="62"/>
        <v>0</v>
      </c>
    </row>
    <row r="284" spans="1:11" ht="81.75" hidden="1" customHeight="1" x14ac:dyDescent="0.3">
      <c r="A284" s="46"/>
      <c r="B284" s="46">
        <v>904</v>
      </c>
      <c r="C284" s="3" t="s">
        <v>344</v>
      </c>
      <c r="D284" s="28" t="s">
        <v>208</v>
      </c>
      <c r="E284" s="25" t="s">
        <v>364</v>
      </c>
      <c r="F284" s="27">
        <v>0</v>
      </c>
      <c r="G284" s="47">
        <v>0</v>
      </c>
      <c r="H284" s="27">
        <f>F284</f>
        <v>0</v>
      </c>
      <c r="I284" s="12">
        <v>0</v>
      </c>
      <c r="J284" s="12">
        <v>0</v>
      </c>
      <c r="K284" s="12">
        <v>0</v>
      </c>
    </row>
    <row r="285" spans="1:11" ht="65.25" customHeight="1" x14ac:dyDescent="0.3">
      <c r="A285" s="46">
        <v>171</v>
      </c>
      <c r="B285" s="46">
        <v>904</v>
      </c>
      <c r="C285" s="3" t="s">
        <v>345</v>
      </c>
      <c r="D285" s="28" t="s">
        <v>209</v>
      </c>
      <c r="E285" s="25" t="s">
        <v>364</v>
      </c>
      <c r="F285" s="27">
        <v>150</v>
      </c>
      <c r="G285" s="47">
        <v>150</v>
      </c>
      <c r="H285" s="27">
        <f>F285</f>
        <v>150</v>
      </c>
      <c r="I285" s="12">
        <v>0</v>
      </c>
      <c r="J285" s="12">
        <v>0</v>
      </c>
      <c r="K285" s="12">
        <v>0</v>
      </c>
    </row>
    <row r="286" spans="1:11" ht="65.25" customHeight="1" x14ac:dyDescent="0.3">
      <c r="A286" s="46">
        <v>172</v>
      </c>
      <c r="B286" s="46">
        <v>904</v>
      </c>
      <c r="C286" s="3" t="s">
        <v>346</v>
      </c>
      <c r="D286" s="28" t="s">
        <v>210</v>
      </c>
      <c r="E286" s="25" t="s">
        <v>364</v>
      </c>
      <c r="F286" s="27">
        <f t="shared" ref="F286:K286" si="63">SUM(F287:F288)</f>
        <v>1036.7</v>
      </c>
      <c r="G286" s="27">
        <f t="shared" si="63"/>
        <v>737.08506</v>
      </c>
      <c r="H286" s="27">
        <f t="shared" si="63"/>
        <v>1036.7</v>
      </c>
      <c r="I286" s="12">
        <f t="shared" si="63"/>
        <v>1000</v>
      </c>
      <c r="J286" s="12">
        <f t="shared" si="63"/>
        <v>1500</v>
      </c>
      <c r="K286" s="12">
        <f t="shared" si="63"/>
        <v>0</v>
      </c>
    </row>
    <row r="287" spans="1:11" ht="33" hidden="1" customHeight="1" x14ac:dyDescent="0.3">
      <c r="A287" s="46"/>
      <c r="B287" s="46"/>
      <c r="C287" s="3"/>
      <c r="D287" s="28" t="s">
        <v>211</v>
      </c>
      <c r="E287" s="25"/>
      <c r="F287" s="27">
        <v>0</v>
      </c>
      <c r="G287" s="47">
        <v>0</v>
      </c>
      <c r="H287" s="27">
        <f>F287</f>
        <v>0</v>
      </c>
      <c r="I287" s="12">
        <v>1000</v>
      </c>
      <c r="J287" s="12">
        <v>1500</v>
      </c>
      <c r="K287" s="12">
        <v>0</v>
      </c>
    </row>
    <row r="288" spans="1:11" ht="45" hidden="1" x14ac:dyDescent="0.3">
      <c r="A288" s="46"/>
      <c r="B288" s="46"/>
      <c r="C288" s="3"/>
      <c r="D288" s="28" t="s">
        <v>212</v>
      </c>
      <c r="E288" s="25"/>
      <c r="F288" s="27">
        <v>1036.7</v>
      </c>
      <c r="G288" s="47">
        <v>737.08506</v>
      </c>
      <c r="H288" s="27">
        <f>F288</f>
        <v>1036.7</v>
      </c>
      <c r="I288" s="12">
        <v>0</v>
      </c>
      <c r="J288" s="12">
        <v>0</v>
      </c>
      <c r="K288" s="12">
        <v>0</v>
      </c>
    </row>
    <row r="289" spans="1:11" ht="57" hidden="1" customHeight="1" x14ac:dyDescent="0.3">
      <c r="A289" s="46"/>
      <c r="B289" s="46">
        <v>901</v>
      </c>
      <c r="C289" s="9" t="s">
        <v>347</v>
      </c>
      <c r="D289" s="10" t="s">
        <v>213</v>
      </c>
      <c r="E289" s="25" t="s">
        <v>353</v>
      </c>
      <c r="F289" s="26"/>
      <c r="G289" s="47"/>
      <c r="H289" s="26"/>
      <c r="I289" s="11"/>
      <c r="J289" s="11"/>
      <c r="K289" s="11"/>
    </row>
    <row r="290" spans="1:11" ht="45" hidden="1" x14ac:dyDescent="0.3">
      <c r="A290" s="46"/>
      <c r="B290" s="46">
        <v>901</v>
      </c>
      <c r="C290" s="9" t="s">
        <v>348</v>
      </c>
      <c r="D290" s="10" t="s">
        <v>214</v>
      </c>
      <c r="E290" s="25" t="s">
        <v>353</v>
      </c>
      <c r="F290" s="26"/>
      <c r="G290" s="47"/>
      <c r="H290" s="26"/>
      <c r="I290" s="11"/>
      <c r="J290" s="11"/>
      <c r="K290" s="11"/>
    </row>
    <row r="291" spans="1:11" ht="82.5" customHeight="1" x14ac:dyDescent="0.3">
      <c r="A291" s="46">
        <v>173</v>
      </c>
      <c r="B291" s="46">
        <v>901</v>
      </c>
      <c r="C291" s="1" t="s">
        <v>349</v>
      </c>
      <c r="D291" s="2" t="s">
        <v>215</v>
      </c>
      <c r="E291" s="25" t="s">
        <v>353</v>
      </c>
      <c r="F291" s="11">
        <v>13701.93959</v>
      </c>
      <c r="G291" s="53">
        <v>13718.4637</v>
      </c>
      <c r="H291" s="11">
        <v>13718.4637</v>
      </c>
      <c r="I291" s="11">
        <v>0</v>
      </c>
      <c r="J291" s="11">
        <v>0</v>
      </c>
      <c r="K291" s="11">
        <v>0</v>
      </c>
    </row>
    <row r="292" spans="1:11" ht="62.4" x14ac:dyDescent="0.3">
      <c r="A292" s="46">
        <v>174</v>
      </c>
      <c r="B292" s="46">
        <v>904</v>
      </c>
      <c r="C292" s="1" t="s">
        <v>350</v>
      </c>
      <c r="D292" s="2" t="s">
        <v>216</v>
      </c>
      <c r="E292" s="25" t="s">
        <v>364</v>
      </c>
      <c r="F292" s="11">
        <v>-10544.817220000001</v>
      </c>
      <c r="G292" s="53">
        <v>-10544.817220000001</v>
      </c>
      <c r="H292" s="11">
        <v>-10544.817220000001</v>
      </c>
      <c r="I292" s="11">
        <v>0</v>
      </c>
      <c r="J292" s="11">
        <v>0</v>
      </c>
      <c r="K292" s="11">
        <v>0</v>
      </c>
    </row>
    <row r="293" spans="1:11" ht="30.75" customHeight="1" x14ac:dyDescent="0.3">
      <c r="A293" s="46">
        <v>175</v>
      </c>
      <c r="B293" s="46"/>
      <c r="C293" s="1"/>
      <c r="D293" s="6" t="s">
        <v>217</v>
      </c>
      <c r="E293" s="25"/>
      <c r="F293" s="11">
        <f t="shared" ref="F293:K293" si="64">F11+F163</f>
        <v>6594995.7736499999</v>
      </c>
      <c r="G293" s="11">
        <f t="shared" si="64"/>
        <v>4919251.6001229994</v>
      </c>
      <c r="H293" s="11">
        <f t="shared" si="64"/>
        <v>6480101.8678100016</v>
      </c>
      <c r="I293" s="11">
        <f t="shared" si="64"/>
        <v>6690580.5499200001</v>
      </c>
      <c r="J293" s="11">
        <f t="shared" si="64"/>
        <v>5775725.6966199996</v>
      </c>
      <c r="K293" s="11">
        <f t="shared" si="64"/>
        <v>5755793.3149999995</v>
      </c>
    </row>
  </sheetData>
  <mergeCells count="8">
    <mergeCell ref="A8:A9"/>
    <mergeCell ref="B8:D8"/>
    <mergeCell ref="E8:E9"/>
    <mergeCell ref="I8:K8"/>
    <mergeCell ref="A1:K1"/>
    <mergeCell ref="A5:C5"/>
    <mergeCell ref="A6:C6"/>
    <mergeCell ref="D3:G3"/>
  </mergeCells>
  <printOptions horizontalCentered="1"/>
  <pageMargins left="0.39370078740157483" right="0.39370078740157483" top="0.59055118110236227" bottom="0.39370078740157483" header="0.23622047244094491" footer="0.27559055118110237"/>
  <pageSetup paperSize="9" scale="61" orientation="landscape" r:id="rId1"/>
  <headerFooter differentFirst="1">
    <oddFooter>&amp;R
&amp;P</oddFooter>
    <firstFooter>&amp;R
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KrivenkovaEM</dc:creator>
  <dc:description>exif_MSED_257c3ac37913d22e132506cf9203e3381d679305d2d3d1e4b72def242adf904a</dc:description>
  <cp:lastModifiedBy>Татьяна</cp:lastModifiedBy>
  <cp:lastPrinted>2020-11-12T14:57:47Z</cp:lastPrinted>
  <dcterms:created xsi:type="dcterms:W3CDTF">2017-10-23T14:24:14Z</dcterms:created>
  <dcterms:modified xsi:type="dcterms:W3CDTF">2020-11-12T15:05:42Z</dcterms:modified>
</cp:coreProperties>
</file>