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\tata\Мои документы\бюджет 2021\уточнение 1\"/>
    </mc:Choice>
  </mc:AlternateContent>
  <bookViews>
    <workbookView xWindow="0" yWindow="180" windowWidth="23040" windowHeight="8916"/>
  </bookViews>
  <sheets>
    <sheet name="доходы" sheetId="2" r:id="rId1"/>
  </sheets>
  <definedNames>
    <definedName name="_xlnm.Print_Titles" localSheetId="0">доходы!$A:$B,доходы!$14:$15</definedName>
    <definedName name="_xlnm.Print_Area" localSheetId="0">доходы!$A$1:$E$239</definedName>
  </definedNames>
  <calcPr calcId="162913" iterate="1"/>
</workbook>
</file>

<file path=xl/calcChain.xml><?xml version="1.0" encoding="utf-8"?>
<calcChain xmlns="http://schemas.openxmlformats.org/spreadsheetml/2006/main">
  <c r="D126" i="2" l="1"/>
  <c r="E126" i="2"/>
  <c r="C126" i="2"/>
  <c r="C116" i="2"/>
  <c r="D124" i="2" l="1"/>
  <c r="E124" i="2"/>
  <c r="C124" i="2"/>
  <c r="D129" i="2" l="1"/>
  <c r="E129" i="2"/>
  <c r="C129" i="2"/>
  <c r="C162" i="2" l="1"/>
  <c r="D18" i="2" l="1"/>
  <c r="E18" i="2"/>
  <c r="C18" i="2"/>
  <c r="D144" i="2" l="1"/>
  <c r="E144" i="2"/>
  <c r="C144" i="2"/>
  <c r="E85" i="2" l="1"/>
  <c r="C17" i="2" l="1"/>
  <c r="D17" i="2"/>
  <c r="E17" i="2"/>
  <c r="C25" i="2"/>
  <c r="C24" i="2" s="1"/>
  <c r="D25" i="2"/>
  <c r="D24" i="2" s="1"/>
  <c r="E25" i="2"/>
  <c r="E24" i="2" s="1"/>
  <c r="C31" i="2"/>
  <c r="C30" i="2" s="1"/>
  <c r="D31" i="2"/>
  <c r="E31" i="2"/>
  <c r="D39" i="2"/>
  <c r="E39" i="2" s="1"/>
  <c r="C42" i="2"/>
  <c r="C40" i="2" s="1"/>
  <c r="D42" i="2"/>
  <c r="D40" i="2" s="1"/>
  <c r="E42" i="2"/>
  <c r="E40" i="2" s="1"/>
  <c r="C45" i="2"/>
  <c r="D45" i="2"/>
  <c r="E45" i="2"/>
  <c r="C52" i="2"/>
  <c r="D52" i="2"/>
  <c r="E52" i="2"/>
  <c r="C59" i="2"/>
  <c r="D59" i="2"/>
  <c r="E59" i="2"/>
  <c r="C62" i="2"/>
  <c r="D62" i="2"/>
  <c r="E62" i="2"/>
  <c r="C66" i="2"/>
  <c r="C65" i="2" s="1"/>
  <c r="D66" i="2"/>
  <c r="D65" i="2" s="1"/>
  <c r="E66" i="2"/>
  <c r="E65" i="2" s="1"/>
  <c r="C74" i="2"/>
  <c r="C73" i="2" s="1"/>
  <c r="D74" i="2"/>
  <c r="D73" i="2" s="1"/>
  <c r="E74" i="2"/>
  <c r="E73" i="2" s="1"/>
  <c r="C79" i="2"/>
  <c r="D79" i="2"/>
  <c r="E79" i="2"/>
  <c r="E83" i="2"/>
  <c r="C85" i="2"/>
  <c r="C83" i="2" s="1"/>
  <c r="D85" i="2"/>
  <c r="D83" i="2" s="1"/>
  <c r="C86" i="2"/>
  <c r="D86" i="2"/>
  <c r="E86" i="2"/>
  <c r="C88" i="2"/>
  <c r="D88" i="2"/>
  <c r="E88" i="2"/>
  <c r="C97" i="2"/>
  <c r="D97" i="2"/>
  <c r="E97" i="2"/>
  <c r="C102" i="2"/>
  <c r="D102" i="2"/>
  <c r="E102" i="2"/>
  <c r="C108" i="2"/>
  <c r="C106" i="2" s="1"/>
  <c r="D108" i="2"/>
  <c r="D106" i="2" s="1"/>
  <c r="E108" i="2"/>
  <c r="E106" i="2" s="1"/>
  <c r="C111" i="2"/>
  <c r="D111" i="2"/>
  <c r="E111" i="2"/>
  <c r="C117" i="2"/>
  <c r="D117" i="2"/>
  <c r="E117" i="2"/>
  <c r="C121" i="2"/>
  <c r="D121" i="2"/>
  <c r="E121" i="2"/>
  <c r="C137" i="2"/>
  <c r="D137" i="2"/>
  <c r="E137" i="2"/>
  <c r="C150" i="2"/>
  <c r="D150" i="2"/>
  <c r="E150" i="2"/>
  <c r="C152" i="2"/>
  <c r="D152" i="2"/>
  <c r="E152" i="2"/>
  <c r="C154" i="2"/>
  <c r="D154" i="2"/>
  <c r="E154" i="2"/>
  <c r="C156" i="2"/>
  <c r="D156" i="2"/>
  <c r="E156" i="2"/>
  <c r="C158" i="2"/>
  <c r="D158" i="2"/>
  <c r="E158" i="2"/>
  <c r="C160" i="2"/>
  <c r="D160" i="2"/>
  <c r="E160" i="2"/>
  <c r="D162" i="2"/>
  <c r="E162" i="2"/>
  <c r="C198" i="2"/>
  <c r="D198" i="2"/>
  <c r="E198" i="2"/>
  <c r="C201" i="2"/>
  <c r="D201" i="2"/>
  <c r="E201" i="2"/>
  <c r="C214" i="2"/>
  <c r="D214" i="2"/>
  <c r="E214" i="2"/>
  <c r="C223" i="2"/>
  <c r="E223" i="2"/>
  <c r="C230" i="2"/>
  <c r="C227" i="2" s="1"/>
  <c r="D230" i="2"/>
  <c r="D227" i="2" s="1"/>
  <c r="E230" i="2"/>
  <c r="E227" i="2" s="1"/>
  <c r="C95" i="2" l="1"/>
  <c r="D50" i="2"/>
  <c r="E30" i="2"/>
  <c r="D223" i="2"/>
  <c r="D197" i="2" s="1"/>
  <c r="D149" i="2"/>
  <c r="D110" i="2" s="1"/>
  <c r="C149" i="2"/>
  <c r="C110" i="2" s="1"/>
  <c r="E149" i="2"/>
  <c r="E110" i="2" s="1"/>
  <c r="D78" i="2"/>
  <c r="D71" i="2" s="1"/>
  <c r="C197" i="2"/>
  <c r="E197" i="2"/>
  <c r="E95" i="2"/>
  <c r="D95" i="2"/>
  <c r="C50" i="2"/>
  <c r="E50" i="2"/>
  <c r="E78" i="2"/>
  <c r="E71" i="2" s="1"/>
  <c r="C78" i="2"/>
  <c r="C71" i="2" s="1"/>
  <c r="D30" i="2"/>
  <c r="C16" i="2" l="1"/>
  <c r="D16" i="2"/>
  <c r="C105" i="2"/>
  <c r="E16" i="2"/>
  <c r="D105" i="2"/>
  <c r="E104" i="2"/>
  <c r="E105" i="2"/>
  <c r="C104" i="2"/>
  <c r="D104" i="2"/>
  <c r="C238" i="2" l="1"/>
  <c r="E238" i="2"/>
  <c r="D238" i="2"/>
</calcChain>
</file>

<file path=xl/sharedStrings.xml><?xml version="1.0" encoding="utf-8"?>
<sst xmlns="http://schemas.openxmlformats.org/spreadsheetml/2006/main" count="375" uniqueCount="354">
  <si>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</si>
  <si>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</si>
  <si>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</si>
  <si>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</si>
  <si>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</si>
  <si>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</si>
  <si>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</si>
  <si>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</si>
  <si>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</si>
  <si>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</si>
  <si>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</si>
  <si>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</si>
  <si>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</si>
  <si>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</si>
  <si>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</si>
  <si>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</si>
  <si>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</si>
  <si>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</si>
  <si>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</si>
  <si>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</si>
  <si>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</si>
  <si>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</si>
  <si>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</si>
  <si>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</si>
  <si>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</si>
  <si>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</si>
  <si>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</si>
  <si>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</si>
  <si>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</si>
  <si>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</si>
  <si>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</si>
  <si>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</si>
  <si>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</si>
  <si>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</si>
  <si>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</si>
  <si>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</si>
  <si>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</si>
  <si>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</si>
  <si>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</si>
  <si>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</si>
  <si>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</si>
  <si>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</si>
  <si>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</si>
  <si>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</si>
  <si>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</si>
  <si>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</si>
  <si>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</si>
  <si>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</si>
  <si>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</si>
  <si>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</si>
  <si>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</si>
  <si>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</si>
  <si>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</si>
  <si>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</si>
  <si>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</si>
  <si>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</si>
  <si>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</si>
  <si>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</si>
  <si>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</si>
  <si>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</si>
  <si>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</si>
  <si>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</si>
  <si>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</si>
  <si>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</si>
  <si>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>??? Возможен др КБК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</si>
  <si>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</si>
  <si>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</si>
  <si>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</si>
  <si>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</si>
  <si>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</si>
  <si>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</si>
  <si>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</si>
  <si>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</si>
  <si>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</si>
  <si>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</si>
  <si>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</si>
  <si>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</si>
  <si>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</si>
  <si>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</si>
  <si>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</si>
  <si>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</si>
  <si>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</si>
  <si>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</si>
  <si>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</si>
  <si>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</si>
  <si>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</si>
  <si>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</si>
  <si>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</si>
  <si>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</si>
  <si>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</si>
  <si>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</si>
  <si>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</si>
  <si>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</si>
  <si>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</si>
  <si>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</si>
  <si>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</si>
  <si>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</si>
  <si>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</si>
  <si>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</si>
  <si>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</si>
  <si>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</si>
  <si>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</si>
  <si>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</si>
  <si>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</si>
  <si>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</si>
  <si>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</si>
  <si>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</si>
  <si>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</si>
  <si>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</si>
  <si>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</si>
  <si>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</si>
  <si>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</si>
  <si>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</si>
  <si>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</si>
  <si>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</si>
  <si>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</si>
  <si>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</si>
  <si>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</si>
  <si>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</si>
  <si>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</si>
  <si>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</si>
  <si>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</si>
  <si>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</si>
  <si>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</si>
  <si>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</si>
  <si>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</si>
  <si>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</si>
  <si>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</si>
  <si>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</si>
  <si>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</si>
  <si>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</si>
  <si>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</si>
  <si>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</si>
  <si>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</si>
  <si>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</si>
  <si>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</si>
  <si>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</si>
  <si>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</si>
  <si>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</si>
  <si>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</si>
  <si>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</si>
  <si>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</si>
  <si>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</si>
  <si>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</si>
  <si>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</si>
  <si>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</si>
  <si>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</si>
  <si>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</si>
  <si>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</si>
  <si>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</si>
  <si>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</si>
  <si>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</si>
  <si>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</si>
  <si>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</si>
  <si>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</si>
  <si>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</si>
  <si>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</si>
  <si>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</si>
  <si>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</si>
  <si>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</si>
  <si>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</si>
  <si>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</si>
  <si>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</si>
  <si>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</si>
  <si>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</si>
  <si>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</si>
  <si>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</si>
  <si>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</si>
  <si>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</si>
  <si>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</si>
  <si>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</si>
  <si>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</si>
  <si>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</si>
  <si>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</si>
  <si>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</si>
  <si>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</si>
  <si>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</si>
  <si>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</si>
  <si>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</si>
  <si>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</si>
  <si>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</si>
  <si>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</si>
  <si>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</si>
  <si>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</si>
  <si>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</si>
  <si>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</si>
  <si>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</si>
  <si>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</si>
  <si>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</si>
  <si>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</si>
  <si>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</si>
  <si>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</si>
  <si>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</si>
  <si>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</si>
  <si>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</si>
  <si>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</si>
  <si>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</si>
  <si>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</si>
  <si>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</si>
  <si>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</si>
  <si>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</si>
  <si>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</si>
  <si>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</si>
  <si>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</si>
  <si>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</si>
  <si>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</si>
  <si>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</si>
  <si>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</si>
  <si>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</si>
  <si>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</si>
  <si>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</si>
  <si>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</si>
  <si>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</si>
  <si>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</si>
  <si>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</si>
  <si>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</si>
  <si>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</si>
  <si>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</si>
  <si>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</si>
  <si>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</si>
  <si>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</si>
  <si>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</si>
  <si>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</si>
  <si>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</si>
  <si>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</si>
  <si>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</si>
  <si>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</si>
  <si>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</si>
  <si>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</si>
  <si>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</si>
  <si>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</si>
  <si>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</si>
  <si>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</si>
  <si>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</si>
  <si>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</si>
  <si>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</si>
  <si>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</si>
  <si>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</si>
  <si>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</si>
  <si>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</si>
  <si>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</si>
  <si>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</si>
  <si>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</si>
  <si>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</si>
  <si>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</si>
  <si>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</si>
  <si>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</si>
  <si>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</si>
  <si>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</si>
  <si>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</si>
  <si>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</si>
  <si>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</si>
  <si>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</si>
  <si>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</si>
  <si>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</si>
  <si>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</si>
  <si>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</si>
  <si>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</si>
  <si>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</si>
  <si>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</si>
  <si>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</si>
  <si>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</si>
  <si>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</si>
  <si>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</si>
  <si>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</si>
  <si>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</si>
  <si>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</si>
  <si>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</si>
  <si>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</si>
  <si>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</si>
  <si>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</si>
  <si>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</si>
  <si>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</si>
  <si>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</si>
  <si>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</si>
  <si>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</si>
  <si>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</si>
  <si>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</si>
  <si>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</si>
  <si>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</si>
  <si>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</si>
  <si>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</si>
  <si>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</si>
  <si>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</si>
  <si>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</si>
  <si>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</si>
  <si>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</si>
  <si>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</si>
  <si>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</si>
  <si>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</si>
  <si>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</si>
  <si>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</si>
  <si>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</si>
  <si>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</si>
  <si>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</si>
  <si>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</si>
  <si>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</si>
  <si>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</si>
  <si>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</si>
  <si>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</si>
  <si>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</si>
  <si>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</si>
  <si>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</si>
  <si>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</si>
  <si>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</si>
  <si>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</si>
  <si>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</si>
  <si>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</si>
  <si>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</si>
  <si>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</si>
  <si>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</si>
  <si>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</si>
  <si>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</si>
  <si>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</si>
  <si>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</si>
  <si>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</si>
  <si>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</si>
  <si>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</si>
  <si>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</si>
  <si>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</si>
  <si>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</si>
  <si>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</si>
  <si>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</si>
  <si>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</si>
  <si>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</si>
  <si>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</si>
  <si>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</si>
  <si>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</si>
  <si>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</si>
  <si>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</si>
  <si>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</si>
  <si>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</si>
  <si>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</si>
  <si>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</si>
  <si>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</si>
  <si>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</si>
  <si>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</si>
  <si>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</t>
    </r>
    <r>
      <rPr>
        <i/>
        <sz val="12"/>
        <rFont val="Arial"/>
        <family val="2"/>
        <charset val="204"/>
      </rPr>
      <t>общеобразовательных организациях в Московской области</t>
    </r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</si>
  <si>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</si>
  <si>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</si>
  <si>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</si>
  <si>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</si>
  <si>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</si>
  <si>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</si>
  <si>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</si>
  <si>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</si>
  <si>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 xml:space="preserve">от 17.12.2020 № 496/51 «О бюджете городского округа Ступино                                                                                                                                 </t>
  </si>
  <si>
    <t>Московской области на 2021 год и на плановый период 2022-2023 годов»</t>
  </si>
  <si>
    <t>Приложение 1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</si>
  <si>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</si>
  <si>
    <t>от "____" _______________ 2021г  № ________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</si>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</sst>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13"/>
      <name val="Times New Roman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Times New Roman Cyr"/>
      <charset val="204"/>
    </font>
    <font>
      <sz val="10"/>
      <name val="Arial Narrow"/>
      <family val="2"/>
      <charset val="204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75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0" fontId="8" fillId="0" borderId="2" xfId="1" applyFont="1" applyFill="1" applyAlignment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164" fontId="10" fillId="0" borderId="2" xfId="1" applyNumberFormat="1" applyFont="1" applyFill="1" applyAlignment="1">
      <alignment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64" fontId="8" fillId="0" borderId="3" xfId="2" applyNumberFormat="1" applyFont="1" applyFill="1" applyBorder="1" applyAlignment="1" applyProtection="1">
      <alignment horizontal="center" vertical="center"/>
    </xf>
    <xf numFmtId="4" fontId="13" fillId="0" borderId="2" xfId="3" applyNumberFormat="1" applyFont="1" applyBorder="1" applyAlignment="1">
      <alignment horizontal="center" vertical="center"/>
    </xf>
    <xf numFmtId="0" fontId="14" fillId="0" borderId="2" xfId="1" applyFont="1" applyFill="1" applyAlignment="1">
      <alignment horizontal="center" vertical="center"/>
    </xf>
    <xf numFmtId="0" fontId="15" fillId="0" borderId="2" xfId="1" applyFont="1" applyFill="1" applyAlignment="1">
      <alignment horizontal="center" vertical="center" wrapText="1"/>
    </xf>
    <xf numFmtId="0" fontId="15" fillId="0" borderId="2" xfId="1" applyFont="1" applyFill="1" applyAlignment="1">
      <alignment vertical="center"/>
    </xf>
    <xf numFmtId="0" fontId="14" fillId="0" borderId="2" xfId="1" applyFont="1" applyFill="1" applyAlignment="1">
      <alignment vertical="center"/>
    </xf>
    <xf numFmtId="0" fontId="16" fillId="0" borderId="2" xfId="1" applyFont="1" applyFill="1" applyAlignment="1">
      <alignment vertical="center"/>
    </xf>
    <xf numFmtId="4" fontId="17" fillId="0" borderId="2" xfId="3" applyNumberFormat="1" applyFont="1" applyBorder="1" applyAlignment="1">
      <alignment horizontal="center" vertical="center"/>
    </xf>
    <xf numFmtId="0" fontId="16" fillId="2" borderId="2" xfId="1" applyFont="1" applyFill="1" applyAlignment="1">
      <alignment vertical="center"/>
    </xf>
    <xf numFmtId="0" fontId="16" fillId="0" borderId="2" xfId="1" applyFont="1" applyFill="1" applyAlignment="1" applyProtection="1">
      <alignment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0" fontId="18" fillId="0" borderId="2" xfId="1" applyFont="1" applyFill="1" applyAlignment="1">
      <alignment vertical="center" wrapText="1"/>
    </xf>
    <xf numFmtId="164" fontId="18" fillId="0" borderId="2" xfId="1" applyNumberFormat="1" applyFont="1" applyFill="1" applyAlignment="1">
      <alignment vertical="center" wrapText="1"/>
    </xf>
    <xf numFmtId="164" fontId="19" fillId="0" borderId="2" xfId="1" applyNumberFormat="1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2" xfId="1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tabSelected="1" topLeftCell="A71" zoomScale="105" zoomScaleNormal="105" zoomScaleSheetLayoutView="75" workbookViewId="0">
      <selection activeCell="B10" sqref="B10"/>
    </sheetView>
  </sheetViews>
  <sheetFormatPr defaultColWidth="9.109375" defaultRowHeight="5.7" customHeight="1" x14ac:dyDescent="0.3"/>
  <cols>
    <col min="1" max="1" width="30.44140625" style="1" customWidth="1"/>
    <col min="2" max="2" width="75.88671875" style="1" customWidth="1"/>
    <col min="3" max="5" width="15.88671875" style="42" customWidth="1"/>
    <col min="6" max="6" width="11" style="3" bestFit="1" customWidth="1"/>
    <col min="7" max="7" width="12.6640625" style="49" bestFit="1" customWidth="1"/>
    <col min="8" max="8" width="11.44140625" style="3" bestFit="1" customWidth="1"/>
    <col min="9" max="16384" width="9.109375" style="3"/>
  </cols>
  <sheetData>
    <row r="1" spans="1:11" ht="13.5" customHeight="1" x14ac:dyDescent="0.3">
      <c r="C1" s="71" t="s">
        <v>348</v>
      </c>
      <c r="D1" s="71"/>
      <c r="E1" s="71"/>
    </row>
    <row r="2" spans="1:11" ht="13.5" customHeight="1" x14ac:dyDescent="0.3">
      <c r="C2" s="71" t="s">
        <v>342</v>
      </c>
      <c r="D2" s="71"/>
      <c r="E2" s="71"/>
    </row>
    <row r="3" spans="1:11" ht="13.5" customHeight="1" x14ac:dyDescent="0.3">
      <c r="C3" s="71" t="s">
        <v>343</v>
      </c>
      <c r="D3" s="71"/>
      <c r="E3" s="71"/>
    </row>
    <row r="4" spans="1:11" ht="13.5" customHeight="1" x14ac:dyDescent="0.3">
      <c r="C4" s="71" t="s">
        <v>344</v>
      </c>
      <c r="D4" s="71"/>
      <c r="E4" s="71"/>
    </row>
    <row r="5" spans="1:11" ht="13.5" customHeight="1" x14ac:dyDescent="0.3">
      <c r="C5" s="71" t="s">
        <v>345</v>
      </c>
      <c r="D5" s="71"/>
      <c r="E5" s="71"/>
    </row>
    <row r="6" spans="1:11" ht="13.5" customHeight="1" x14ac:dyDescent="0.3">
      <c r="C6" s="71" t="s">
        <v>346</v>
      </c>
      <c r="D6" s="71"/>
      <c r="E6" s="71"/>
    </row>
    <row r="7" spans="1:11" ht="13.5" customHeight="1" x14ac:dyDescent="0.3">
      <c r="C7" s="71" t="s">
        <v>347</v>
      </c>
      <c r="D7" s="71"/>
      <c r="E7" s="71"/>
    </row>
    <row r="8" spans="1:11" ht="13.5" customHeight="1" x14ac:dyDescent="0.3">
      <c r="C8" s="71" t="s">
        <v>350</v>
      </c>
      <c r="D8" s="71"/>
      <c r="E8" s="71"/>
    </row>
    <row r="9" spans="1:11" ht="13.5" customHeight="1" x14ac:dyDescent="0.3">
      <c r="C9" s="64"/>
      <c r="D9" s="65"/>
      <c r="E9" s="66"/>
    </row>
    <row r="10" spans="1:11" ht="68.25" customHeight="1" x14ac:dyDescent="0.3">
      <c r="C10" s="71" t="s">
        <v>349</v>
      </c>
      <c r="D10" s="71"/>
      <c r="E10" s="71"/>
    </row>
    <row r="11" spans="1:11" ht="13.5" customHeight="1" x14ac:dyDescent="0.3"/>
    <row r="12" spans="1:11" ht="37.5" customHeight="1" x14ac:dyDescent="0.3">
      <c r="A12" s="74" t="s">
        <v>325</v>
      </c>
      <c r="B12" s="74"/>
      <c r="C12" s="74"/>
      <c r="D12" s="74"/>
      <c r="E12" s="74"/>
      <c r="F12" s="2"/>
      <c r="G12" s="46"/>
      <c r="H12" s="2"/>
      <c r="I12" s="2"/>
      <c r="J12" s="2"/>
      <c r="K12" s="2"/>
    </row>
    <row r="13" spans="1:11" ht="13.5" customHeight="1" x14ac:dyDescent="0.3">
      <c r="C13" s="41"/>
      <c r="D13" s="41"/>
      <c r="E13" s="41"/>
      <c r="F13" s="2"/>
      <c r="G13" s="46"/>
      <c r="H13" s="2"/>
      <c r="I13" s="2"/>
      <c r="J13" s="2"/>
      <c r="K13" s="2"/>
    </row>
    <row r="14" spans="1:11" s="2" customFormat="1" ht="35.25" customHeight="1" x14ac:dyDescent="0.3">
      <c r="A14" s="73" t="s">
        <v>324</v>
      </c>
      <c r="B14" s="73" t="s">
        <v>323</v>
      </c>
      <c r="C14" s="72" t="s">
        <v>326</v>
      </c>
      <c r="D14" s="72" t="s">
        <v>330</v>
      </c>
      <c r="E14" s="72"/>
      <c r="G14" s="46"/>
    </row>
    <row r="15" spans="1:11" s="4" customFormat="1" ht="23.25" customHeight="1" x14ac:dyDescent="0.3">
      <c r="A15" s="73"/>
      <c r="B15" s="73"/>
      <c r="C15" s="72"/>
      <c r="D15" s="54" t="s">
        <v>322</v>
      </c>
      <c r="E15" s="54" t="s">
        <v>321</v>
      </c>
      <c r="G15" s="47"/>
    </row>
    <row r="16" spans="1:11" s="8" customFormat="1" ht="23.25" customHeight="1" x14ac:dyDescent="0.3">
      <c r="A16" s="23" t="s">
        <v>320</v>
      </c>
      <c r="B16" s="43" t="s">
        <v>319</v>
      </c>
      <c r="C16" s="44">
        <f>C17+C24+C30+C40+C45+C49+C50+C65+C71+C88+C94+C95</f>
        <v>3440888.3800000004</v>
      </c>
      <c r="D16" s="44">
        <f>D17+D24+D30+D40+D45+D49+D50+D65+D71+D88+D94+D95</f>
        <v>3172925.9516999996</v>
      </c>
      <c r="E16" s="44">
        <f>E17+E24+E30+E40+E45+E49+E50+E65+E71+E88+E94+E95</f>
        <v>3113238.3749999995</v>
      </c>
      <c r="G16" s="48"/>
    </row>
    <row r="17" spans="1:7" s="8" customFormat="1" ht="21.75" customHeight="1" x14ac:dyDescent="0.3">
      <c r="A17" s="5" t="s">
        <v>318</v>
      </c>
      <c r="B17" s="9" t="s">
        <v>317</v>
      </c>
      <c r="C17" s="7">
        <f>C18</f>
        <v>2228624</v>
      </c>
      <c r="D17" s="7">
        <f>D18</f>
        <v>1991800</v>
      </c>
      <c r="E17" s="7">
        <f>E18</f>
        <v>1919000</v>
      </c>
      <c r="G17" s="48"/>
    </row>
    <row r="18" spans="1:7" ht="22.5" customHeight="1" x14ac:dyDescent="0.3">
      <c r="A18" s="10" t="s">
        <v>316</v>
      </c>
      <c r="B18" s="11" t="s">
        <v>315</v>
      </c>
      <c r="C18" s="12">
        <f>SUM(C19:C23)</f>
        <v>2228624</v>
      </c>
      <c r="D18" s="12">
        <f t="shared" ref="D18:E18" si="0">SUM(D19:D23)</f>
        <v>1991800</v>
      </c>
      <c r="E18" s="12">
        <f t="shared" si="0"/>
        <v>1919000</v>
      </c>
    </row>
    <row r="19" spans="1:7" s="16" customFormat="1" ht="45.75" hidden="1" customHeight="1" x14ac:dyDescent="0.3">
      <c r="A19" s="13" t="s">
        <v>314</v>
      </c>
      <c r="B19" s="14" t="s">
        <v>313</v>
      </c>
      <c r="C19" s="15">
        <v>2179824</v>
      </c>
      <c r="D19" s="15">
        <v>1950000</v>
      </c>
      <c r="E19" s="15">
        <v>1880000</v>
      </c>
      <c r="G19" s="50"/>
    </row>
    <row r="20" spans="1:7" s="16" customFormat="1" ht="66" hidden="1" customHeight="1" x14ac:dyDescent="0.3">
      <c r="A20" s="13" t="s">
        <v>312</v>
      </c>
      <c r="B20" s="14" t="s">
        <v>311</v>
      </c>
      <c r="C20" s="15">
        <v>7900</v>
      </c>
      <c r="D20" s="15">
        <v>7000</v>
      </c>
      <c r="E20" s="15">
        <v>6700</v>
      </c>
      <c r="G20" s="50"/>
    </row>
    <row r="21" spans="1:7" s="16" customFormat="1" ht="31.5" hidden="1" customHeight="1" x14ac:dyDescent="0.3">
      <c r="A21" s="13" t="s">
        <v>310</v>
      </c>
      <c r="B21" s="14" t="s">
        <v>309</v>
      </c>
      <c r="C21" s="15">
        <v>13400</v>
      </c>
      <c r="D21" s="15">
        <v>12000</v>
      </c>
      <c r="E21" s="15">
        <v>11500</v>
      </c>
      <c r="G21" s="50"/>
    </row>
    <row r="22" spans="1:7" s="16" customFormat="1" ht="57.75" hidden="1" customHeight="1" x14ac:dyDescent="0.3">
      <c r="A22" s="13" t="s">
        <v>308</v>
      </c>
      <c r="B22" s="14" t="s">
        <v>307</v>
      </c>
      <c r="C22" s="15">
        <v>27500</v>
      </c>
      <c r="D22" s="15">
        <v>22800</v>
      </c>
      <c r="E22" s="15">
        <v>20800</v>
      </c>
      <c r="G22" s="50"/>
    </row>
    <row r="23" spans="1:7" s="16" customFormat="1" ht="57.75" hidden="1" customHeight="1" x14ac:dyDescent="0.3">
      <c r="A23" s="13" t="s">
        <v>333</v>
      </c>
      <c r="B23" s="14" t="s">
        <v>332</v>
      </c>
      <c r="C23" s="15">
        <v>0</v>
      </c>
      <c r="D23" s="15">
        <v>0</v>
      </c>
      <c r="E23" s="15">
        <v>0</v>
      </c>
      <c r="G23" s="50"/>
    </row>
    <row r="24" spans="1:7" s="8" customFormat="1" ht="36.75" customHeight="1" x14ac:dyDescent="0.3">
      <c r="A24" s="17" t="s">
        <v>306</v>
      </c>
      <c r="B24" s="18" t="s">
        <v>305</v>
      </c>
      <c r="C24" s="7">
        <f>C25</f>
        <v>102575.20000000001</v>
      </c>
      <c r="D24" s="7">
        <f>D25</f>
        <v>98640.900000000009</v>
      </c>
      <c r="E24" s="7">
        <f>E25</f>
        <v>97851.000000000015</v>
      </c>
      <c r="G24" s="48"/>
    </row>
    <row r="25" spans="1:7" ht="36.75" customHeight="1" x14ac:dyDescent="0.3">
      <c r="A25" s="10" t="s">
        <v>304</v>
      </c>
      <c r="B25" s="11" t="s">
        <v>303</v>
      </c>
      <c r="C25" s="12">
        <f>SUM(C26:C29)</f>
        <v>102575.20000000001</v>
      </c>
      <c r="D25" s="12">
        <f>SUM(D26:D29)</f>
        <v>98640.900000000009</v>
      </c>
      <c r="E25" s="12">
        <f>SUM(E26:E29)</f>
        <v>97851.000000000015</v>
      </c>
    </row>
    <row r="26" spans="1:7" s="16" customFormat="1" ht="68.25" hidden="1" customHeight="1" x14ac:dyDescent="0.3">
      <c r="A26" s="13" t="s">
        <v>302</v>
      </c>
      <c r="B26" s="14" t="s">
        <v>301</v>
      </c>
      <c r="C26" s="15">
        <v>47098.9</v>
      </c>
      <c r="D26" s="15">
        <v>45347</v>
      </c>
      <c r="E26" s="15">
        <v>45303.3</v>
      </c>
      <c r="G26" s="50"/>
    </row>
    <row r="27" spans="1:7" s="16" customFormat="1" ht="81" hidden="1" customHeight="1" x14ac:dyDescent="0.3">
      <c r="A27" s="13" t="s">
        <v>300</v>
      </c>
      <c r="B27" s="14" t="s">
        <v>299</v>
      </c>
      <c r="C27" s="15">
        <v>268.39999999999998</v>
      </c>
      <c r="D27" s="15">
        <v>255.9</v>
      </c>
      <c r="E27" s="15">
        <v>253</v>
      </c>
      <c r="G27" s="50"/>
    </row>
    <row r="28" spans="1:7" s="16" customFormat="1" ht="76.5" hidden="1" customHeight="1" x14ac:dyDescent="0.3">
      <c r="A28" s="13" t="s">
        <v>298</v>
      </c>
      <c r="B28" s="14" t="s">
        <v>297</v>
      </c>
      <c r="C28" s="15">
        <v>61955.8</v>
      </c>
      <c r="D28" s="15">
        <v>59497.7</v>
      </c>
      <c r="E28" s="15">
        <v>59249.9</v>
      </c>
      <c r="G28" s="50"/>
    </row>
    <row r="29" spans="1:7" s="16" customFormat="1" ht="67.5" hidden="1" customHeight="1" x14ac:dyDescent="0.3">
      <c r="A29" s="13" t="s">
        <v>296</v>
      </c>
      <c r="B29" s="14" t="s">
        <v>295</v>
      </c>
      <c r="C29" s="15">
        <v>-6747.9</v>
      </c>
      <c r="D29" s="15">
        <v>-6459.7</v>
      </c>
      <c r="E29" s="15">
        <v>-6955.2</v>
      </c>
      <c r="G29" s="50"/>
    </row>
    <row r="30" spans="1:7" s="8" customFormat="1" ht="20.25" customHeight="1" x14ac:dyDescent="0.3">
      <c r="A30" s="5" t="s">
        <v>294</v>
      </c>
      <c r="B30" s="9" t="s">
        <v>293</v>
      </c>
      <c r="C30" s="7">
        <f>C31+C37+C38+C39</f>
        <v>267960</v>
      </c>
      <c r="D30" s="7">
        <f>D31+D37+D38+D39</f>
        <v>271137</v>
      </c>
      <c r="E30" s="7">
        <f>E31+E37+E38+E39</f>
        <v>293508.11</v>
      </c>
      <c r="G30" s="48"/>
    </row>
    <row r="31" spans="1:7" ht="36.75" customHeight="1" x14ac:dyDescent="0.3">
      <c r="A31" s="10" t="s">
        <v>292</v>
      </c>
      <c r="B31" s="11" t="s">
        <v>291</v>
      </c>
      <c r="C31" s="12">
        <f>SUM(C32:C36)</f>
        <v>213500</v>
      </c>
      <c r="D31" s="12">
        <f>SUM(D32:D36)</f>
        <v>231100</v>
      </c>
      <c r="E31" s="12">
        <f>SUM(E32:E36)</f>
        <v>251300</v>
      </c>
    </row>
    <row r="32" spans="1:7" s="16" customFormat="1" ht="30.75" hidden="1" customHeight="1" x14ac:dyDescent="0.3">
      <c r="A32" s="13" t="s">
        <v>290</v>
      </c>
      <c r="B32" s="14" t="s">
        <v>289</v>
      </c>
      <c r="C32" s="15">
        <v>150100</v>
      </c>
      <c r="D32" s="15">
        <v>162500</v>
      </c>
      <c r="E32" s="15">
        <v>176700</v>
      </c>
      <c r="G32" s="50"/>
    </row>
    <row r="33" spans="1:7" s="16" customFormat="1" ht="30.75" hidden="1" customHeight="1" x14ac:dyDescent="0.3">
      <c r="A33" s="13" t="s">
        <v>288</v>
      </c>
      <c r="B33" s="14" t="s">
        <v>287</v>
      </c>
      <c r="C33" s="15">
        <v>0</v>
      </c>
      <c r="D33" s="15">
        <v>0</v>
      </c>
      <c r="E33" s="15">
        <v>0</v>
      </c>
      <c r="G33" s="50"/>
    </row>
    <row r="34" spans="1:7" s="16" customFormat="1" ht="43.5" hidden="1" customHeight="1" x14ac:dyDescent="0.3">
      <c r="A34" s="13" t="s">
        <v>286</v>
      </c>
      <c r="B34" s="14" t="s">
        <v>285</v>
      </c>
      <c r="C34" s="15">
        <v>63400</v>
      </c>
      <c r="D34" s="15">
        <v>68600</v>
      </c>
      <c r="E34" s="15">
        <v>74600</v>
      </c>
      <c r="G34" s="50"/>
    </row>
    <row r="35" spans="1:7" s="16" customFormat="1" ht="41.25" hidden="1" customHeight="1" x14ac:dyDescent="0.3">
      <c r="A35" s="13" t="s">
        <v>284</v>
      </c>
      <c r="B35" s="14" t="s">
        <v>283</v>
      </c>
      <c r="C35" s="15">
        <v>0</v>
      </c>
      <c r="D35" s="15">
        <v>0</v>
      </c>
      <c r="E35" s="15">
        <v>0</v>
      </c>
      <c r="G35" s="50"/>
    </row>
    <row r="36" spans="1:7" s="16" customFormat="1" ht="30.75" hidden="1" customHeight="1" x14ac:dyDescent="0.3">
      <c r="A36" s="13" t="s">
        <v>282</v>
      </c>
      <c r="B36" s="14" t="s">
        <v>281</v>
      </c>
      <c r="C36" s="15">
        <v>0</v>
      </c>
      <c r="D36" s="15">
        <v>0</v>
      </c>
      <c r="E36" s="15">
        <v>0</v>
      </c>
      <c r="G36" s="50"/>
    </row>
    <row r="37" spans="1:7" ht="36.75" customHeight="1" x14ac:dyDescent="0.3">
      <c r="A37" s="10" t="s">
        <v>280</v>
      </c>
      <c r="B37" s="11" t="s">
        <v>279</v>
      </c>
      <c r="C37" s="12">
        <v>16560</v>
      </c>
      <c r="D37" s="12">
        <v>0</v>
      </c>
      <c r="E37" s="12">
        <v>0</v>
      </c>
    </row>
    <row r="38" spans="1:7" ht="22.5" customHeight="1" x14ac:dyDescent="0.3">
      <c r="A38" s="10" t="s">
        <v>278</v>
      </c>
      <c r="B38" s="11" t="s">
        <v>277</v>
      </c>
      <c r="C38" s="12">
        <v>0</v>
      </c>
      <c r="D38" s="12">
        <v>1000</v>
      </c>
      <c r="E38" s="12">
        <v>2000</v>
      </c>
    </row>
    <row r="39" spans="1:7" ht="36.75" customHeight="1" x14ac:dyDescent="0.3">
      <c r="A39" s="10" t="s">
        <v>276</v>
      </c>
      <c r="B39" s="11" t="s">
        <v>275</v>
      </c>
      <c r="C39" s="12">
        <v>37900</v>
      </c>
      <c r="D39" s="12">
        <f>C39*1.03</f>
        <v>39037</v>
      </c>
      <c r="E39" s="12">
        <f>D39*1.03</f>
        <v>40208.11</v>
      </c>
    </row>
    <row r="40" spans="1:7" s="8" customFormat="1" ht="22.5" customHeight="1" x14ac:dyDescent="0.3">
      <c r="A40" s="5" t="s">
        <v>274</v>
      </c>
      <c r="B40" s="9" t="s">
        <v>273</v>
      </c>
      <c r="C40" s="7">
        <f>SUM(C41:C42)</f>
        <v>516800</v>
      </c>
      <c r="D40" s="7">
        <f>SUM(D41:D42)</f>
        <v>507450</v>
      </c>
      <c r="E40" s="7">
        <f>SUM(E41:E42)</f>
        <v>512750</v>
      </c>
      <c r="G40" s="48"/>
    </row>
    <row r="41" spans="1:7" ht="21" customHeight="1" x14ac:dyDescent="0.3">
      <c r="A41" s="10" t="s">
        <v>272</v>
      </c>
      <c r="B41" s="11" t="s">
        <v>271</v>
      </c>
      <c r="C41" s="12">
        <v>72400</v>
      </c>
      <c r="D41" s="12">
        <v>76000</v>
      </c>
      <c r="E41" s="12">
        <v>79800</v>
      </c>
    </row>
    <row r="42" spans="1:7" ht="21" customHeight="1" x14ac:dyDescent="0.3">
      <c r="A42" s="10" t="s">
        <v>270</v>
      </c>
      <c r="B42" s="11" t="s">
        <v>269</v>
      </c>
      <c r="C42" s="12">
        <f>C43+C44</f>
        <v>444400</v>
      </c>
      <c r="D42" s="12">
        <f>D43+D44</f>
        <v>431450</v>
      </c>
      <c r="E42" s="12">
        <f>E43+E44</f>
        <v>432950</v>
      </c>
    </row>
    <row r="43" spans="1:7" s="16" customFormat="1" ht="30.75" hidden="1" customHeight="1" x14ac:dyDescent="0.3">
      <c r="A43" s="13" t="s">
        <v>268</v>
      </c>
      <c r="B43" s="14" t="s">
        <v>267</v>
      </c>
      <c r="C43" s="15">
        <v>300000</v>
      </c>
      <c r="D43" s="15">
        <v>285650</v>
      </c>
      <c r="E43" s="15">
        <v>285650</v>
      </c>
      <c r="G43" s="50"/>
    </row>
    <row r="44" spans="1:7" s="16" customFormat="1" ht="30.75" hidden="1" customHeight="1" x14ac:dyDescent="0.3">
      <c r="A44" s="13" t="s">
        <v>266</v>
      </c>
      <c r="B44" s="14" t="s">
        <v>265</v>
      </c>
      <c r="C44" s="15">
        <v>144400</v>
      </c>
      <c r="D44" s="15">
        <v>145800</v>
      </c>
      <c r="E44" s="15">
        <v>147300</v>
      </c>
      <c r="G44" s="50"/>
    </row>
    <row r="45" spans="1:7" s="8" customFormat="1" ht="21" customHeight="1" x14ac:dyDescent="0.3">
      <c r="A45" s="5" t="s">
        <v>264</v>
      </c>
      <c r="B45" s="9" t="s">
        <v>263</v>
      </c>
      <c r="C45" s="7">
        <f>C46+C47+C48</f>
        <v>17000</v>
      </c>
      <c r="D45" s="7">
        <f>D46+D47+D48</f>
        <v>17000</v>
      </c>
      <c r="E45" s="7">
        <f>E46+E47+E48</f>
        <v>17200</v>
      </c>
      <c r="G45" s="48"/>
    </row>
    <row r="46" spans="1:7" ht="51.75" customHeight="1" x14ac:dyDescent="0.3">
      <c r="A46" s="10" t="s">
        <v>262</v>
      </c>
      <c r="B46" s="11" t="s">
        <v>261</v>
      </c>
      <c r="C46" s="12">
        <v>17000</v>
      </c>
      <c r="D46" s="12">
        <v>17000</v>
      </c>
      <c r="E46" s="12">
        <v>17200</v>
      </c>
    </row>
    <row r="47" spans="1:7" ht="21.75" hidden="1" customHeight="1" x14ac:dyDescent="0.3">
      <c r="A47" s="10" t="s">
        <v>260</v>
      </c>
      <c r="B47" s="11" t="s">
        <v>259</v>
      </c>
      <c r="C47" s="12">
        <v>0</v>
      </c>
      <c r="D47" s="12">
        <v>0</v>
      </c>
      <c r="E47" s="12">
        <v>0</v>
      </c>
    </row>
    <row r="48" spans="1:7" ht="56.25" hidden="1" customHeight="1" x14ac:dyDescent="0.3">
      <c r="A48" s="10" t="s">
        <v>258</v>
      </c>
      <c r="B48" s="11" t="s">
        <v>257</v>
      </c>
      <c r="C48" s="12">
        <v>0</v>
      </c>
      <c r="D48" s="12">
        <v>0</v>
      </c>
      <c r="E48" s="12">
        <v>0</v>
      </c>
    </row>
    <row r="49" spans="1:7" s="8" customFormat="1" ht="28.5" hidden="1" customHeight="1" x14ac:dyDescent="0.3">
      <c r="A49" s="5" t="s">
        <v>256</v>
      </c>
      <c r="B49" s="9" t="s">
        <v>255</v>
      </c>
      <c r="C49" s="7">
        <v>0</v>
      </c>
      <c r="D49" s="7">
        <v>0</v>
      </c>
      <c r="E49" s="7">
        <v>0</v>
      </c>
      <c r="G49" s="48"/>
    </row>
    <row r="50" spans="1:7" s="8" customFormat="1" ht="36.75" customHeight="1" x14ac:dyDescent="0.3">
      <c r="A50" s="5" t="s">
        <v>254</v>
      </c>
      <c r="B50" s="9" t="s">
        <v>253</v>
      </c>
      <c r="C50" s="7">
        <f>C51+C52+C58+C59+C62</f>
        <v>101197.015</v>
      </c>
      <c r="D50" s="7">
        <f>D51+D52+D58+D59+D62</f>
        <v>94424.586699999985</v>
      </c>
      <c r="E50" s="7">
        <f>E51+E52+E58+E59+E62</f>
        <v>88783.9</v>
      </c>
      <c r="G50" s="48"/>
    </row>
    <row r="51" spans="1:7" ht="21" hidden="1" customHeight="1" x14ac:dyDescent="0.3">
      <c r="A51" s="10" t="s">
        <v>252</v>
      </c>
      <c r="B51" s="11" t="s">
        <v>251</v>
      </c>
      <c r="C51" s="12">
        <v>0</v>
      </c>
      <c r="D51" s="12">
        <v>0</v>
      </c>
      <c r="E51" s="12">
        <v>0</v>
      </c>
    </row>
    <row r="52" spans="1:7" ht="81.75" customHeight="1" x14ac:dyDescent="0.3">
      <c r="A52" s="10" t="s">
        <v>250</v>
      </c>
      <c r="B52" s="19" t="s">
        <v>249</v>
      </c>
      <c r="C52" s="12">
        <f>SUM(C53:C57)</f>
        <v>80527.399999999994</v>
      </c>
      <c r="D52" s="12">
        <f>SUM(D53:D57)</f>
        <v>74618.999999999985</v>
      </c>
      <c r="E52" s="12">
        <f>SUM(E53:E57)</f>
        <v>68978.399999999994</v>
      </c>
    </row>
    <row r="53" spans="1:7" ht="83.25" customHeight="1" x14ac:dyDescent="0.3">
      <c r="A53" s="10" t="s">
        <v>248</v>
      </c>
      <c r="B53" s="20" t="s">
        <v>247</v>
      </c>
      <c r="C53" s="12">
        <v>70990.600000000006</v>
      </c>
      <c r="D53" s="12">
        <v>65130</v>
      </c>
      <c r="E53" s="12">
        <v>65130</v>
      </c>
    </row>
    <row r="54" spans="1:7" ht="83.25" customHeight="1" x14ac:dyDescent="0.3">
      <c r="A54" s="10" t="s">
        <v>246</v>
      </c>
      <c r="B54" s="20" t="s">
        <v>245</v>
      </c>
      <c r="C54" s="12">
        <v>5913.7</v>
      </c>
      <c r="D54" s="12">
        <v>5865.9</v>
      </c>
      <c r="E54" s="12">
        <v>225.3</v>
      </c>
    </row>
    <row r="55" spans="1:7" ht="63.75" customHeight="1" x14ac:dyDescent="0.3">
      <c r="A55" s="10" t="s">
        <v>244</v>
      </c>
      <c r="B55" s="20" t="s">
        <v>243</v>
      </c>
      <c r="C55" s="12">
        <v>2281.4</v>
      </c>
      <c r="D55" s="12">
        <v>2281.4</v>
      </c>
      <c r="E55" s="12">
        <v>2281.4</v>
      </c>
    </row>
    <row r="56" spans="1:7" ht="38.25" customHeight="1" x14ac:dyDescent="0.3">
      <c r="A56" s="21" t="s">
        <v>242</v>
      </c>
      <c r="B56" s="20" t="s">
        <v>241</v>
      </c>
      <c r="C56" s="12">
        <v>1341.7</v>
      </c>
      <c r="D56" s="12">
        <v>1341.7</v>
      </c>
      <c r="E56" s="12">
        <v>1341.7</v>
      </c>
    </row>
    <row r="57" spans="1:7" ht="67.5" hidden="1" customHeight="1" x14ac:dyDescent="0.3">
      <c r="A57" s="21" t="s">
        <v>240</v>
      </c>
      <c r="B57" s="20" t="s">
        <v>239</v>
      </c>
      <c r="C57" s="12">
        <v>0</v>
      </c>
      <c r="D57" s="12">
        <v>0</v>
      </c>
      <c r="E57" s="12">
        <v>0</v>
      </c>
    </row>
    <row r="58" spans="1:7" ht="33.75" hidden="1" customHeight="1" x14ac:dyDescent="0.3">
      <c r="A58" s="10" t="s">
        <v>238</v>
      </c>
      <c r="B58" s="11" t="s">
        <v>237</v>
      </c>
      <c r="C58" s="12">
        <v>0</v>
      </c>
      <c r="D58" s="12">
        <v>0</v>
      </c>
      <c r="E58" s="12">
        <v>0</v>
      </c>
    </row>
    <row r="59" spans="1:7" ht="80.25" customHeight="1" x14ac:dyDescent="0.3">
      <c r="A59" s="10" t="s">
        <v>235</v>
      </c>
      <c r="B59" s="11" t="s">
        <v>236</v>
      </c>
      <c r="C59" s="12">
        <f>SUM(C60:C61)</f>
        <v>17200</v>
      </c>
      <c r="D59" s="12">
        <f>SUM(D60:D61)</f>
        <v>17000</v>
      </c>
      <c r="E59" s="12">
        <f>SUM(E60:E61)</f>
        <v>17000</v>
      </c>
    </row>
    <row r="60" spans="1:7" s="16" customFormat="1" ht="30.75" hidden="1" customHeight="1" x14ac:dyDescent="0.3">
      <c r="A60" s="13" t="s">
        <v>235</v>
      </c>
      <c r="B60" s="14" t="s">
        <v>234</v>
      </c>
      <c r="C60" s="15">
        <v>17200</v>
      </c>
      <c r="D60" s="15">
        <v>17000</v>
      </c>
      <c r="E60" s="15">
        <v>17000</v>
      </c>
      <c r="G60" s="50"/>
    </row>
    <row r="61" spans="1:7" s="16" customFormat="1" ht="46.5" hidden="1" customHeight="1" x14ac:dyDescent="0.3">
      <c r="A61" s="13" t="s">
        <v>233</v>
      </c>
      <c r="B61" s="14" t="s">
        <v>232</v>
      </c>
      <c r="C61" s="15">
        <v>0</v>
      </c>
      <c r="D61" s="15">
        <v>0</v>
      </c>
      <c r="E61" s="15">
        <v>0</v>
      </c>
      <c r="G61" s="50"/>
    </row>
    <row r="62" spans="1:7" ht="94.5" customHeight="1" x14ac:dyDescent="0.3">
      <c r="A62" s="10" t="s">
        <v>231</v>
      </c>
      <c r="B62" s="11" t="s">
        <v>230</v>
      </c>
      <c r="C62" s="12">
        <f>SUM(C63:C64)</f>
        <v>3469.6149999999998</v>
      </c>
      <c r="D62" s="12">
        <f>SUM(D63:D64)</f>
        <v>2805.5866999999998</v>
      </c>
      <c r="E62" s="12">
        <f>SUM(E63:E64)</f>
        <v>2805.5</v>
      </c>
    </row>
    <row r="63" spans="1:7" s="16" customFormat="1" ht="33.75" hidden="1" customHeight="1" x14ac:dyDescent="0.3">
      <c r="A63" s="13" t="s">
        <v>229</v>
      </c>
      <c r="B63" s="14" t="s">
        <v>228</v>
      </c>
      <c r="C63" s="15">
        <v>2169.6149999999998</v>
      </c>
      <c r="D63" s="15">
        <v>1505.5867000000001</v>
      </c>
      <c r="E63" s="15">
        <v>1505.5</v>
      </c>
      <c r="G63" s="50"/>
    </row>
    <row r="64" spans="1:7" s="16" customFormat="1" ht="33.75" hidden="1" customHeight="1" x14ac:dyDescent="0.3">
      <c r="A64" s="13" t="s">
        <v>227</v>
      </c>
      <c r="B64" s="14" t="s">
        <v>226</v>
      </c>
      <c r="C64" s="15">
        <v>1300</v>
      </c>
      <c r="D64" s="15">
        <v>1300</v>
      </c>
      <c r="E64" s="15">
        <v>1300</v>
      </c>
      <c r="G64" s="50"/>
    </row>
    <row r="65" spans="1:7" s="8" customFormat="1" ht="24" customHeight="1" x14ac:dyDescent="0.3">
      <c r="A65" s="5" t="s">
        <v>225</v>
      </c>
      <c r="B65" s="9" t="s">
        <v>224</v>
      </c>
      <c r="C65" s="7">
        <f>C66</f>
        <v>2003</v>
      </c>
      <c r="D65" s="7">
        <f>D66</f>
        <v>2003</v>
      </c>
      <c r="E65" s="7">
        <f>E66</f>
        <v>2003</v>
      </c>
      <c r="G65" s="48"/>
    </row>
    <row r="66" spans="1:7" ht="24" customHeight="1" x14ac:dyDescent="0.3">
      <c r="A66" s="10" t="s">
        <v>223</v>
      </c>
      <c r="B66" s="11" t="s">
        <v>222</v>
      </c>
      <c r="C66" s="12">
        <f>SUM(C67:C70)</f>
        <v>2003</v>
      </c>
      <c r="D66" s="12">
        <f>SUM(D67:D70)</f>
        <v>2003</v>
      </c>
      <c r="E66" s="12">
        <f>SUM(E67:E70)</f>
        <v>2003</v>
      </c>
    </row>
    <row r="67" spans="1:7" s="16" customFormat="1" ht="21" hidden="1" customHeight="1" x14ac:dyDescent="0.3">
      <c r="A67" s="13" t="s">
        <v>221</v>
      </c>
      <c r="B67" s="14" t="s">
        <v>220</v>
      </c>
      <c r="C67" s="15">
        <v>500</v>
      </c>
      <c r="D67" s="15">
        <v>500</v>
      </c>
      <c r="E67" s="15">
        <v>500</v>
      </c>
      <c r="G67" s="50"/>
    </row>
    <row r="68" spans="1:7" s="16" customFormat="1" ht="21" hidden="1" customHeight="1" x14ac:dyDescent="0.3">
      <c r="A68" s="13" t="s">
        <v>219</v>
      </c>
      <c r="B68" s="14" t="s">
        <v>218</v>
      </c>
      <c r="C68" s="15">
        <v>1003</v>
      </c>
      <c r="D68" s="15">
        <v>1003</v>
      </c>
      <c r="E68" s="15">
        <v>1003</v>
      </c>
      <c r="G68" s="50"/>
    </row>
    <row r="69" spans="1:7" s="16" customFormat="1" ht="21" hidden="1" customHeight="1" x14ac:dyDescent="0.3">
      <c r="A69" s="13" t="s">
        <v>217</v>
      </c>
      <c r="B69" s="14" t="s">
        <v>216</v>
      </c>
      <c r="C69" s="15">
        <v>500</v>
      </c>
      <c r="D69" s="15">
        <v>500</v>
      </c>
      <c r="E69" s="15">
        <v>500</v>
      </c>
      <c r="G69" s="50"/>
    </row>
    <row r="70" spans="1:7" s="16" customFormat="1" ht="21" hidden="1" customHeight="1" x14ac:dyDescent="0.3">
      <c r="A70" s="13" t="s">
        <v>215</v>
      </c>
      <c r="B70" s="14" t="s">
        <v>214</v>
      </c>
      <c r="C70" s="15">
        <v>0</v>
      </c>
      <c r="D70" s="15">
        <v>0</v>
      </c>
      <c r="E70" s="15">
        <v>0</v>
      </c>
      <c r="G70" s="50"/>
    </row>
    <row r="71" spans="1:7" s="8" customFormat="1" ht="33.75" customHeight="1" x14ac:dyDescent="0.3">
      <c r="A71" s="5" t="s">
        <v>213</v>
      </c>
      <c r="B71" s="9" t="s">
        <v>212</v>
      </c>
      <c r="C71" s="7">
        <f>C72+C73+C77+C78</f>
        <v>137197.965</v>
      </c>
      <c r="D71" s="7">
        <f>D72+D73+D77+D78</f>
        <v>136997.965</v>
      </c>
      <c r="E71" s="7">
        <f>E72+E73+E77+E78</f>
        <v>136997.965</v>
      </c>
      <c r="G71" s="48"/>
    </row>
    <row r="72" spans="1:7" ht="30.75" hidden="1" customHeight="1" x14ac:dyDescent="0.3">
      <c r="A72" s="10" t="s">
        <v>211</v>
      </c>
      <c r="B72" s="11" t="s">
        <v>210</v>
      </c>
      <c r="C72" s="12">
        <v>0</v>
      </c>
      <c r="D72" s="12">
        <v>0</v>
      </c>
      <c r="E72" s="12">
        <v>0</v>
      </c>
    </row>
    <row r="73" spans="1:7" ht="36" customHeight="1" x14ac:dyDescent="0.3">
      <c r="A73" s="10" t="s">
        <v>206</v>
      </c>
      <c r="B73" s="11" t="s">
        <v>209</v>
      </c>
      <c r="C73" s="12">
        <f>SUM(C74:C76)</f>
        <v>3513</v>
      </c>
      <c r="D73" s="12">
        <f>SUM(D74:D76)</f>
        <v>3313</v>
      </c>
      <c r="E73" s="12">
        <f>SUM(E74:E76)</f>
        <v>3313</v>
      </c>
    </row>
    <row r="74" spans="1:7" s="16" customFormat="1" ht="23.25" hidden="1" customHeight="1" x14ac:dyDescent="0.3">
      <c r="A74" s="13" t="s">
        <v>206</v>
      </c>
      <c r="B74" s="14" t="s">
        <v>208</v>
      </c>
      <c r="C74" s="15">
        <f>200+2837.1</f>
        <v>3037.1</v>
      </c>
      <c r="D74" s="15">
        <f>2837.1</f>
        <v>2837.1</v>
      </c>
      <c r="E74" s="15">
        <f>2837.1</f>
        <v>2837.1</v>
      </c>
      <c r="G74" s="50"/>
    </row>
    <row r="75" spans="1:7" s="16" customFormat="1" ht="23.25" hidden="1" customHeight="1" x14ac:dyDescent="0.3">
      <c r="A75" s="13" t="s">
        <v>206</v>
      </c>
      <c r="B75" s="14" t="s">
        <v>207</v>
      </c>
      <c r="C75" s="15">
        <v>475.9</v>
      </c>
      <c r="D75" s="15">
        <v>475.9</v>
      </c>
      <c r="E75" s="15">
        <v>475.9</v>
      </c>
      <c r="G75" s="50"/>
    </row>
    <row r="76" spans="1:7" s="16" customFormat="1" ht="30" hidden="1" customHeight="1" x14ac:dyDescent="0.3">
      <c r="A76" s="13" t="s">
        <v>206</v>
      </c>
      <c r="B76" s="14" t="s">
        <v>205</v>
      </c>
      <c r="C76" s="15">
        <v>0</v>
      </c>
      <c r="D76" s="15">
        <v>0</v>
      </c>
      <c r="E76" s="15">
        <v>0</v>
      </c>
      <c r="G76" s="50"/>
    </row>
    <row r="77" spans="1:7" ht="36" customHeight="1" x14ac:dyDescent="0.3">
      <c r="A77" s="10" t="s">
        <v>204</v>
      </c>
      <c r="B77" s="11" t="s">
        <v>203</v>
      </c>
      <c r="C77" s="12">
        <v>5710.73</v>
      </c>
      <c r="D77" s="12">
        <v>5710.73</v>
      </c>
      <c r="E77" s="12">
        <v>5710.73</v>
      </c>
    </row>
    <row r="78" spans="1:7" ht="30" customHeight="1" x14ac:dyDescent="0.3">
      <c r="A78" s="10" t="s">
        <v>202</v>
      </c>
      <c r="B78" s="11" t="s">
        <v>201</v>
      </c>
      <c r="C78" s="12">
        <f>C79+C83+C86</f>
        <v>127974.235</v>
      </c>
      <c r="D78" s="12">
        <f>D79+D83+D86</f>
        <v>127974.235</v>
      </c>
      <c r="E78" s="12">
        <f>E79+E83+E86</f>
        <v>127974.235</v>
      </c>
    </row>
    <row r="79" spans="1:7" ht="23.25" hidden="1" customHeight="1" x14ac:dyDescent="0.3">
      <c r="A79" s="10" t="s">
        <v>202</v>
      </c>
      <c r="B79" s="20" t="s">
        <v>201</v>
      </c>
      <c r="C79" s="12">
        <f>SUM(C80:C82)</f>
        <v>0</v>
      </c>
      <c r="D79" s="12">
        <f>SUM(D80:D82)</f>
        <v>0</v>
      </c>
      <c r="E79" s="12">
        <f>SUM(E80:E82)</f>
        <v>0</v>
      </c>
    </row>
    <row r="80" spans="1:7" s="16" customFormat="1" ht="23.25" hidden="1" customHeight="1" x14ac:dyDescent="0.3">
      <c r="A80" s="13" t="s">
        <v>202</v>
      </c>
      <c r="B80" s="22" t="s">
        <v>201</v>
      </c>
      <c r="C80" s="15"/>
      <c r="D80" s="15"/>
      <c r="E80" s="15"/>
      <c r="G80" s="50"/>
    </row>
    <row r="81" spans="1:7" s="16" customFormat="1" ht="20.25" hidden="1" customHeight="1" x14ac:dyDescent="0.3">
      <c r="A81" s="13" t="s">
        <v>200</v>
      </c>
      <c r="B81" s="22" t="s">
        <v>199</v>
      </c>
      <c r="C81" s="15"/>
      <c r="D81" s="15"/>
      <c r="E81" s="15"/>
      <c r="G81" s="50"/>
    </row>
    <row r="82" spans="1:7" s="16" customFormat="1" ht="20.25" hidden="1" customHeight="1" x14ac:dyDescent="0.3">
      <c r="A82" s="13" t="s">
        <v>198</v>
      </c>
      <c r="B82" s="22" t="s">
        <v>197</v>
      </c>
      <c r="C82" s="15"/>
      <c r="D82" s="15"/>
      <c r="E82" s="15"/>
      <c r="G82" s="50"/>
    </row>
    <row r="83" spans="1:7" ht="27.75" hidden="1" customHeight="1" x14ac:dyDescent="0.3">
      <c r="A83" s="10" t="s">
        <v>194</v>
      </c>
      <c r="B83" s="20" t="s">
        <v>196</v>
      </c>
      <c r="C83" s="12">
        <f>C84+C85</f>
        <v>1401.2349999999999</v>
      </c>
      <c r="D83" s="12">
        <f>D84+D85</f>
        <v>1401.2349999999999</v>
      </c>
      <c r="E83" s="12">
        <f>E84+E85</f>
        <v>1401.2349999999999</v>
      </c>
    </row>
    <row r="84" spans="1:7" s="16" customFormat="1" ht="21" hidden="1" customHeight="1" x14ac:dyDescent="0.3">
      <c r="A84" s="13" t="s">
        <v>194</v>
      </c>
      <c r="B84" s="22" t="s">
        <v>195</v>
      </c>
      <c r="C84" s="15">
        <v>734.06</v>
      </c>
      <c r="D84" s="15">
        <v>734.06</v>
      </c>
      <c r="E84" s="15">
        <v>734.06</v>
      </c>
      <c r="G84" s="50"/>
    </row>
    <row r="85" spans="1:7" s="16" customFormat="1" ht="33" hidden="1" customHeight="1" x14ac:dyDescent="0.3">
      <c r="A85" s="13" t="s">
        <v>194</v>
      </c>
      <c r="B85" s="22" t="s">
        <v>193</v>
      </c>
      <c r="C85" s="15">
        <f>546.9+120.275</f>
        <v>667.17499999999995</v>
      </c>
      <c r="D85" s="15">
        <f>546.9+120.275</f>
        <v>667.17499999999995</v>
      </c>
      <c r="E85" s="15">
        <f>546.9+120.275</f>
        <v>667.17499999999995</v>
      </c>
      <c r="G85" s="50"/>
    </row>
    <row r="86" spans="1:7" ht="21.75" hidden="1" customHeight="1" x14ac:dyDescent="0.3">
      <c r="A86" s="10" t="s">
        <v>191</v>
      </c>
      <c r="B86" s="20" t="s">
        <v>192</v>
      </c>
      <c r="C86" s="12">
        <f>C87</f>
        <v>126573</v>
      </c>
      <c r="D86" s="12">
        <f>D87</f>
        <v>126573</v>
      </c>
      <c r="E86" s="12">
        <f>E87</f>
        <v>126573</v>
      </c>
    </row>
    <row r="87" spans="1:7" s="16" customFormat="1" ht="21" hidden="1" customHeight="1" x14ac:dyDescent="0.3">
      <c r="A87" s="13" t="s">
        <v>191</v>
      </c>
      <c r="B87" s="22" t="s">
        <v>190</v>
      </c>
      <c r="C87" s="15">
        <v>126573</v>
      </c>
      <c r="D87" s="15">
        <v>126573</v>
      </c>
      <c r="E87" s="15">
        <v>126573</v>
      </c>
      <c r="G87" s="50"/>
    </row>
    <row r="88" spans="1:7" s="8" customFormat="1" ht="37.5" customHeight="1" x14ac:dyDescent="0.3">
      <c r="A88" s="5" t="s">
        <v>189</v>
      </c>
      <c r="B88" s="9" t="s">
        <v>188</v>
      </c>
      <c r="C88" s="7">
        <f>C89+C90+C91+C92+C93</f>
        <v>64511.199999999997</v>
      </c>
      <c r="D88" s="7">
        <f>D89+D90+D91+D92+D93</f>
        <v>50452.5</v>
      </c>
      <c r="E88" s="7">
        <f>E89+E90+E91+E92+E93</f>
        <v>42124.4</v>
      </c>
      <c r="G88" s="48"/>
    </row>
    <row r="89" spans="1:7" ht="25.5" hidden="1" customHeight="1" x14ac:dyDescent="0.3">
      <c r="A89" s="10" t="s">
        <v>187</v>
      </c>
      <c r="B89" s="19" t="s">
        <v>186</v>
      </c>
      <c r="C89" s="12">
        <v>0</v>
      </c>
      <c r="D89" s="12">
        <v>0</v>
      </c>
      <c r="E89" s="12">
        <v>0</v>
      </c>
    </row>
    <row r="90" spans="1:7" ht="56.25" hidden="1" customHeight="1" x14ac:dyDescent="0.3">
      <c r="A90" s="10" t="s">
        <v>185</v>
      </c>
      <c r="B90" s="19" t="s">
        <v>184</v>
      </c>
      <c r="C90" s="12">
        <v>0</v>
      </c>
      <c r="D90" s="12">
        <v>0</v>
      </c>
      <c r="E90" s="12">
        <v>0</v>
      </c>
    </row>
    <row r="91" spans="1:7" ht="96.75" customHeight="1" x14ac:dyDescent="0.3">
      <c r="A91" s="10" t="s">
        <v>183</v>
      </c>
      <c r="B91" s="19" t="s">
        <v>182</v>
      </c>
      <c r="C91" s="12">
        <v>36511.199999999997</v>
      </c>
      <c r="D91" s="12">
        <v>22452.5</v>
      </c>
      <c r="E91" s="12">
        <v>14124.4</v>
      </c>
    </row>
    <row r="92" spans="1:7" ht="53.25" customHeight="1" x14ac:dyDescent="0.3">
      <c r="A92" s="10" t="s">
        <v>181</v>
      </c>
      <c r="B92" s="11" t="s">
        <v>180</v>
      </c>
      <c r="C92" s="12">
        <v>2000</v>
      </c>
      <c r="D92" s="12">
        <v>2000</v>
      </c>
      <c r="E92" s="12">
        <v>2000</v>
      </c>
    </row>
    <row r="93" spans="1:7" ht="81.75" customHeight="1" x14ac:dyDescent="0.3">
      <c r="A93" s="10" t="s">
        <v>179</v>
      </c>
      <c r="B93" s="11" t="s">
        <v>178</v>
      </c>
      <c r="C93" s="12">
        <v>26000</v>
      </c>
      <c r="D93" s="12">
        <v>26000</v>
      </c>
      <c r="E93" s="12">
        <v>26000</v>
      </c>
    </row>
    <row r="94" spans="1:7" s="8" customFormat="1" ht="27.75" customHeight="1" x14ac:dyDescent="0.3">
      <c r="A94" s="5" t="s">
        <v>177</v>
      </c>
      <c r="B94" s="9" t="s">
        <v>176</v>
      </c>
      <c r="C94" s="7">
        <v>3020</v>
      </c>
      <c r="D94" s="7">
        <v>3020</v>
      </c>
      <c r="E94" s="7">
        <v>3020</v>
      </c>
      <c r="G94" s="48"/>
    </row>
    <row r="95" spans="1:7" s="8" customFormat="1" ht="21" hidden="1" customHeight="1" x14ac:dyDescent="0.3">
      <c r="A95" s="5" t="s">
        <v>175</v>
      </c>
      <c r="B95" s="9" t="s">
        <v>174</v>
      </c>
      <c r="C95" s="7">
        <f>C96+C97+C102</f>
        <v>0</v>
      </c>
      <c r="D95" s="7">
        <f>D96+D97+D102</f>
        <v>0</v>
      </c>
      <c r="E95" s="7">
        <f>E96+E97+E102</f>
        <v>0</v>
      </c>
      <c r="G95" s="48"/>
    </row>
    <row r="96" spans="1:7" ht="21.75" hidden="1" customHeight="1" x14ac:dyDescent="0.3">
      <c r="A96" s="10" t="s">
        <v>173</v>
      </c>
      <c r="B96" s="11" t="s">
        <v>172</v>
      </c>
      <c r="C96" s="12"/>
      <c r="D96" s="12"/>
      <c r="E96" s="12"/>
    </row>
    <row r="97" spans="1:7" ht="21.75" hidden="1" customHeight="1" x14ac:dyDescent="0.3">
      <c r="A97" s="10" t="s">
        <v>170</v>
      </c>
      <c r="B97" s="11" t="s">
        <v>171</v>
      </c>
      <c r="C97" s="12">
        <f>SUM(C98:C101)</f>
        <v>0</v>
      </c>
      <c r="D97" s="12">
        <f>SUM(D98:D101)</f>
        <v>0</v>
      </c>
      <c r="E97" s="12">
        <f>SUM(E98:E101)</f>
        <v>0</v>
      </c>
    </row>
    <row r="98" spans="1:7" s="16" customFormat="1" ht="21.75" hidden="1" customHeight="1" x14ac:dyDescent="0.3">
      <c r="A98" s="13" t="s">
        <v>170</v>
      </c>
      <c r="B98" s="14" t="s">
        <v>169</v>
      </c>
      <c r="C98" s="15"/>
      <c r="D98" s="15"/>
      <c r="E98" s="15"/>
      <c r="G98" s="50"/>
    </row>
    <row r="99" spans="1:7" s="16" customFormat="1" ht="21.75" hidden="1" customHeight="1" x14ac:dyDescent="0.3">
      <c r="A99" s="13" t="s">
        <v>168</v>
      </c>
      <c r="B99" s="14" t="s">
        <v>167</v>
      </c>
      <c r="C99" s="15"/>
      <c r="D99" s="15"/>
      <c r="E99" s="15"/>
      <c r="G99" s="50"/>
    </row>
    <row r="100" spans="1:7" s="16" customFormat="1" ht="37.5" hidden="1" customHeight="1" x14ac:dyDescent="0.3">
      <c r="A100" s="13" t="s">
        <v>166</v>
      </c>
      <c r="B100" s="14" t="s">
        <v>165</v>
      </c>
      <c r="C100" s="15"/>
      <c r="D100" s="15"/>
      <c r="E100" s="15"/>
      <c r="G100" s="50"/>
    </row>
    <row r="101" spans="1:7" s="16" customFormat="1" ht="29.25" hidden="1" customHeight="1" x14ac:dyDescent="0.3">
      <c r="A101" s="13" t="s">
        <v>164</v>
      </c>
      <c r="B101" s="14" t="s">
        <v>163</v>
      </c>
      <c r="C101" s="15"/>
      <c r="D101" s="15"/>
      <c r="E101" s="15"/>
      <c r="G101" s="50"/>
    </row>
    <row r="102" spans="1:7" ht="30.75" hidden="1" customHeight="1" x14ac:dyDescent="0.3">
      <c r="A102" s="10" t="s">
        <v>162</v>
      </c>
      <c r="B102" s="11" t="s">
        <v>161</v>
      </c>
      <c r="C102" s="12">
        <f>C103</f>
        <v>0</v>
      </c>
      <c r="D102" s="12">
        <f>D103</f>
        <v>0</v>
      </c>
      <c r="E102" s="12">
        <f>E103</f>
        <v>0</v>
      </c>
    </row>
    <row r="103" spans="1:7" s="16" customFormat="1" ht="36" hidden="1" customHeight="1" x14ac:dyDescent="0.3">
      <c r="A103" s="13"/>
      <c r="B103" s="14" t="s">
        <v>334</v>
      </c>
      <c r="C103" s="15"/>
      <c r="D103" s="15"/>
      <c r="E103" s="15"/>
      <c r="G103" s="50"/>
    </row>
    <row r="104" spans="1:7" s="8" customFormat="1" ht="27.75" customHeight="1" x14ac:dyDescent="0.3">
      <c r="A104" s="5" t="s">
        <v>160</v>
      </c>
      <c r="B104" s="6" t="s">
        <v>159</v>
      </c>
      <c r="C104" s="7">
        <f>C106+C110+C197+C227+C234+C235+C236+C237</f>
        <v>3508654.7658700002</v>
      </c>
      <c r="D104" s="7">
        <f>D106+D110+D197+D227+D234+D235+D236+D237</f>
        <v>2577978.89</v>
      </c>
      <c r="E104" s="7">
        <f>E106+E110+E197+E227+E234+E235+E236+E237</f>
        <v>2690997.94</v>
      </c>
      <c r="G104" s="48"/>
    </row>
    <row r="105" spans="1:7" s="8" customFormat="1" ht="34.5" customHeight="1" x14ac:dyDescent="0.3">
      <c r="A105" s="23" t="s">
        <v>158</v>
      </c>
      <c r="B105" s="6" t="s">
        <v>157</v>
      </c>
      <c r="C105" s="7">
        <f>C106+C110+C197+C227</f>
        <v>3508654.7658700002</v>
      </c>
      <c r="D105" s="7">
        <f>D106+D110+D197+D227</f>
        <v>2577978.89</v>
      </c>
      <c r="E105" s="7">
        <f>E106+E110+E197+E227</f>
        <v>2690997.94</v>
      </c>
      <c r="G105" s="48"/>
    </row>
    <row r="106" spans="1:7" s="8" customFormat="1" ht="34.5" customHeight="1" x14ac:dyDescent="0.3">
      <c r="A106" s="23" t="s">
        <v>156</v>
      </c>
      <c r="B106" s="9" t="s">
        <v>155</v>
      </c>
      <c r="C106" s="7">
        <f>SUM(C107:C108)</f>
        <v>4220</v>
      </c>
      <c r="D106" s="7">
        <f>D107+D108</f>
        <v>3410</v>
      </c>
      <c r="E106" s="7">
        <f>E107+E108</f>
        <v>31055</v>
      </c>
      <c r="G106" s="48"/>
    </row>
    <row r="107" spans="1:7" ht="36" customHeight="1" x14ac:dyDescent="0.3">
      <c r="A107" s="10" t="s">
        <v>154</v>
      </c>
      <c r="B107" s="24" t="s">
        <v>153</v>
      </c>
      <c r="C107" s="12">
        <v>4220</v>
      </c>
      <c r="D107" s="12">
        <v>3410</v>
      </c>
      <c r="E107" s="12">
        <v>31055</v>
      </c>
    </row>
    <row r="108" spans="1:7" ht="22.5" hidden="1" customHeight="1" x14ac:dyDescent="0.3">
      <c r="A108" s="10" t="s">
        <v>152</v>
      </c>
      <c r="B108" s="24" t="s">
        <v>151</v>
      </c>
      <c r="C108" s="25">
        <f>C109</f>
        <v>0</v>
      </c>
      <c r="D108" s="12">
        <f>D109</f>
        <v>0</v>
      </c>
      <c r="E108" s="12">
        <f>E109</f>
        <v>0</v>
      </c>
    </row>
    <row r="109" spans="1:7" s="16" customFormat="1" ht="46.5" hidden="1" customHeight="1" x14ac:dyDescent="0.3">
      <c r="A109" s="13"/>
      <c r="B109" s="14" t="s">
        <v>150</v>
      </c>
      <c r="C109" s="15"/>
      <c r="D109" s="15"/>
      <c r="E109" s="15"/>
      <c r="G109" s="50"/>
    </row>
    <row r="110" spans="1:7" s="8" customFormat="1" ht="35.25" customHeight="1" x14ac:dyDescent="0.3">
      <c r="A110" s="5" t="s">
        <v>149</v>
      </c>
      <c r="B110" s="9" t="s">
        <v>148</v>
      </c>
      <c r="C110" s="7">
        <f>C111+C115+C116+C117+C121+C123+C124+C126+C129+C132+C133+C134+C135+C136+C137+C143+C144+C149+C162</f>
        <v>1591364.7658700002</v>
      </c>
      <c r="D110" s="7">
        <f>D111+D115+D116+D117+D121+D123+D124+D126+D129+D132+D133+D134+D135+D136+D137+D143+D144+D149+D162</f>
        <v>667455.89000000013</v>
      </c>
      <c r="E110" s="7">
        <f>E111+E115+E116+E117+E121+E123+E124+E126+E129+E132+E133+E134+E135+E136+E137+E143+E144+E149+E162</f>
        <v>731585.94</v>
      </c>
      <c r="G110" s="48"/>
    </row>
    <row r="111" spans="1:7" ht="82.5" customHeight="1" x14ac:dyDescent="0.3">
      <c r="A111" s="26" t="s">
        <v>147</v>
      </c>
      <c r="B111" s="27" t="s">
        <v>146</v>
      </c>
      <c r="C111" s="28">
        <f>SUM(C112:C114)</f>
        <v>53330.78</v>
      </c>
      <c r="D111" s="28">
        <f>SUM(D112:D114)</f>
        <v>47465</v>
      </c>
      <c r="E111" s="28">
        <f>SUM(E112:E114)</f>
        <v>49431</v>
      </c>
    </row>
    <row r="112" spans="1:7" s="16" customFormat="1" ht="50.25" customHeight="1" x14ac:dyDescent="0.3">
      <c r="A112" s="29"/>
      <c r="B112" s="30" t="s">
        <v>145</v>
      </c>
      <c r="C112" s="31">
        <v>42307</v>
      </c>
      <c r="D112" s="31">
        <v>47465</v>
      </c>
      <c r="E112" s="31">
        <v>49431</v>
      </c>
      <c r="G112" s="50"/>
    </row>
    <row r="113" spans="1:9" s="16" customFormat="1" ht="29.25" customHeight="1" x14ac:dyDescent="0.3">
      <c r="A113" s="32"/>
      <c r="B113" s="30" t="s">
        <v>144</v>
      </c>
      <c r="C113" s="31">
        <v>11023.78</v>
      </c>
      <c r="D113" s="31">
        <v>0</v>
      </c>
      <c r="E113" s="31">
        <v>0</v>
      </c>
      <c r="G113" s="50"/>
    </row>
    <row r="114" spans="1:9" s="16" customFormat="1" ht="84" hidden="1" customHeight="1" x14ac:dyDescent="0.3">
      <c r="A114" s="32"/>
      <c r="B114" s="30" t="s">
        <v>143</v>
      </c>
      <c r="C114" s="31"/>
      <c r="D114" s="31"/>
      <c r="E114" s="31"/>
      <c r="G114" s="50"/>
    </row>
    <row r="115" spans="1:9" ht="84" hidden="1" customHeight="1" x14ac:dyDescent="0.3">
      <c r="A115" s="33" t="s">
        <v>142</v>
      </c>
      <c r="B115" s="27" t="s">
        <v>141</v>
      </c>
      <c r="C115" s="28"/>
      <c r="D115" s="28"/>
      <c r="E115" s="28"/>
    </row>
    <row r="116" spans="1:9" ht="81" customHeight="1" x14ac:dyDescent="0.3">
      <c r="A116" s="33" t="s">
        <v>140</v>
      </c>
      <c r="B116" s="27" t="s">
        <v>139</v>
      </c>
      <c r="C116" s="28">
        <f>84105.70415+78239.41172</f>
        <v>162345.11587000001</v>
      </c>
      <c r="D116" s="28">
        <v>16450</v>
      </c>
      <c r="E116" s="28">
        <v>0</v>
      </c>
      <c r="G116" s="51"/>
      <c r="H116" s="45"/>
      <c r="I116" s="45"/>
    </row>
    <row r="117" spans="1:9" ht="49.5" customHeight="1" x14ac:dyDescent="0.3">
      <c r="A117" s="33" t="s">
        <v>138</v>
      </c>
      <c r="B117" s="34" t="s">
        <v>137</v>
      </c>
      <c r="C117" s="28">
        <f>SUM(C118:C120)</f>
        <v>0</v>
      </c>
      <c r="D117" s="28">
        <f>SUM(D118:D120)</f>
        <v>0</v>
      </c>
      <c r="E117" s="28">
        <f>SUM(E118:E120)</f>
        <v>420</v>
      </c>
    </row>
    <row r="118" spans="1:9" s="16" customFormat="1" ht="65.25" customHeight="1" x14ac:dyDescent="0.3">
      <c r="A118" s="32"/>
      <c r="B118" s="30" t="s">
        <v>136</v>
      </c>
      <c r="C118" s="31">
        <v>0</v>
      </c>
      <c r="D118" s="31">
        <v>0</v>
      </c>
      <c r="E118" s="31">
        <v>420</v>
      </c>
      <c r="G118" s="50"/>
    </row>
    <row r="119" spans="1:9" s="16" customFormat="1" ht="84" hidden="1" customHeight="1" x14ac:dyDescent="0.3">
      <c r="A119" s="32"/>
      <c r="B119" s="30" t="s">
        <v>135</v>
      </c>
      <c r="C119" s="31"/>
      <c r="D119" s="31"/>
      <c r="E119" s="31"/>
      <c r="G119" s="50"/>
    </row>
    <row r="120" spans="1:9" s="16" customFormat="1" ht="84" hidden="1" customHeight="1" x14ac:dyDescent="0.3">
      <c r="A120" s="32"/>
      <c r="B120" s="30" t="s">
        <v>134</v>
      </c>
      <c r="C120" s="31"/>
      <c r="D120" s="31"/>
      <c r="E120" s="31"/>
      <c r="G120" s="50"/>
    </row>
    <row r="121" spans="1:9" ht="84" hidden="1" customHeight="1" x14ac:dyDescent="0.3">
      <c r="A121" s="33" t="s">
        <v>133</v>
      </c>
      <c r="B121" s="34" t="s">
        <v>132</v>
      </c>
      <c r="C121" s="28">
        <f>SUM(C122)</f>
        <v>0</v>
      </c>
      <c r="D121" s="28">
        <f>SUM(D122)</f>
        <v>0</v>
      </c>
      <c r="E121" s="28">
        <f>SUM(E122)</f>
        <v>0</v>
      </c>
    </row>
    <row r="122" spans="1:9" s="16" customFormat="1" ht="84" hidden="1" customHeight="1" x14ac:dyDescent="0.3">
      <c r="A122" s="32"/>
      <c r="B122" s="30" t="s">
        <v>131</v>
      </c>
      <c r="C122" s="31"/>
      <c r="D122" s="31"/>
      <c r="E122" s="31"/>
      <c r="G122" s="50"/>
    </row>
    <row r="123" spans="1:9" ht="84" hidden="1" customHeight="1" x14ac:dyDescent="0.3">
      <c r="A123" s="33" t="s">
        <v>130</v>
      </c>
      <c r="B123" s="34" t="s">
        <v>129</v>
      </c>
      <c r="C123" s="28"/>
      <c r="D123" s="28"/>
      <c r="E123" s="28"/>
    </row>
    <row r="124" spans="1:9" ht="49.5" customHeight="1" x14ac:dyDescent="0.3">
      <c r="A124" s="33" t="s">
        <v>128</v>
      </c>
      <c r="B124" s="34" t="s">
        <v>127</v>
      </c>
      <c r="C124" s="28">
        <f>SUM(C125:C125)</f>
        <v>6275</v>
      </c>
      <c r="D124" s="28">
        <f>SUM(D125:D125)</f>
        <v>6275</v>
      </c>
      <c r="E124" s="28">
        <f>SUM(E125:E125)</f>
        <v>6275</v>
      </c>
    </row>
    <row r="125" spans="1:9" s="16" customFormat="1" ht="65.25" customHeight="1" x14ac:dyDescent="0.3">
      <c r="A125" s="32"/>
      <c r="B125" s="30" t="s">
        <v>340</v>
      </c>
      <c r="C125" s="35">
        <v>6275</v>
      </c>
      <c r="D125" s="35">
        <v>6275</v>
      </c>
      <c r="E125" s="35">
        <v>6275</v>
      </c>
      <c r="G125" s="52"/>
    </row>
    <row r="126" spans="1:9" s="16" customFormat="1" ht="87" customHeight="1" x14ac:dyDescent="0.3">
      <c r="A126" s="67" t="s">
        <v>352</v>
      </c>
      <c r="B126" s="69" t="s">
        <v>351</v>
      </c>
      <c r="C126" s="28">
        <f>C127+C128</f>
        <v>22259.55</v>
      </c>
      <c r="D126" s="28">
        <f t="shared" ref="D126:E126" si="1">D127+D128</f>
        <v>43431.76</v>
      </c>
      <c r="E126" s="28">
        <f t="shared" si="1"/>
        <v>0</v>
      </c>
      <c r="G126" s="50"/>
    </row>
    <row r="127" spans="1:9" s="16" customFormat="1" ht="97.5" customHeight="1" x14ac:dyDescent="0.3">
      <c r="A127" s="70"/>
      <c r="B127" s="68" t="s">
        <v>335</v>
      </c>
      <c r="C127" s="31">
        <v>22259.55</v>
      </c>
      <c r="D127" s="31">
        <v>40416.76</v>
      </c>
      <c r="E127" s="31">
        <v>0</v>
      </c>
      <c r="G127" s="50"/>
    </row>
    <row r="128" spans="1:9" s="16" customFormat="1" ht="123.75" customHeight="1" x14ac:dyDescent="0.3">
      <c r="A128" s="70"/>
      <c r="B128" s="68" t="s">
        <v>336</v>
      </c>
      <c r="C128" s="31">
        <v>0</v>
      </c>
      <c r="D128" s="31">
        <v>3015</v>
      </c>
      <c r="E128" s="31">
        <v>0</v>
      </c>
      <c r="G128" s="50"/>
    </row>
    <row r="129" spans="1:7" ht="52.5" hidden="1" customHeight="1" x14ac:dyDescent="0.3">
      <c r="A129" s="33" t="s">
        <v>126</v>
      </c>
      <c r="B129" s="34" t="s">
        <v>125</v>
      </c>
      <c r="C129" s="28">
        <f>SUM(C130:C131)</f>
        <v>0</v>
      </c>
      <c r="D129" s="28">
        <f>SUM(D130:D131)</f>
        <v>0</v>
      </c>
      <c r="E129" s="28">
        <f>SUM(E130:E131)</f>
        <v>0</v>
      </c>
    </row>
    <row r="130" spans="1:7" s="16" customFormat="1" ht="51" hidden="1" customHeight="1" x14ac:dyDescent="0.3">
      <c r="A130" s="32"/>
      <c r="B130" s="30" t="s">
        <v>124</v>
      </c>
      <c r="C130" s="31">
        <v>0</v>
      </c>
      <c r="D130" s="31">
        <v>0</v>
      </c>
      <c r="E130" s="31">
        <v>0</v>
      </c>
      <c r="G130" s="50"/>
    </row>
    <row r="131" spans="1:7" s="16" customFormat="1" ht="93.75" hidden="1" customHeight="1" x14ac:dyDescent="0.3">
      <c r="A131" s="32"/>
      <c r="B131" s="30" t="s">
        <v>123</v>
      </c>
      <c r="C131" s="31">
        <v>0</v>
      </c>
      <c r="D131" s="31">
        <v>0</v>
      </c>
      <c r="E131" s="31">
        <v>0</v>
      </c>
      <c r="G131" s="50"/>
    </row>
    <row r="132" spans="1:7" ht="56.25" customHeight="1" x14ac:dyDescent="0.3">
      <c r="A132" s="33" t="s">
        <v>122</v>
      </c>
      <c r="B132" s="34" t="s">
        <v>121</v>
      </c>
      <c r="C132" s="28">
        <v>190921.91</v>
      </c>
      <c r="D132" s="28">
        <v>0</v>
      </c>
      <c r="E132" s="28">
        <v>0</v>
      </c>
    </row>
    <row r="133" spans="1:7" ht="79.5" customHeight="1" x14ac:dyDescent="0.3">
      <c r="A133" s="33" t="s">
        <v>120</v>
      </c>
      <c r="B133" s="34" t="s">
        <v>119</v>
      </c>
      <c r="C133" s="28">
        <v>35.07</v>
      </c>
      <c r="D133" s="28">
        <v>0</v>
      </c>
      <c r="E133" s="28">
        <v>0</v>
      </c>
    </row>
    <row r="134" spans="1:7" ht="65.25" customHeight="1" x14ac:dyDescent="0.3">
      <c r="A134" s="33" t="s">
        <v>118</v>
      </c>
      <c r="B134" s="34" t="s">
        <v>117</v>
      </c>
      <c r="C134" s="28">
        <v>56984</v>
      </c>
      <c r="D134" s="28">
        <v>61117</v>
      </c>
      <c r="E134" s="28">
        <v>61193</v>
      </c>
    </row>
    <row r="135" spans="1:7" ht="39" customHeight="1" x14ac:dyDescent="0.3">
      <c r="A135" s="33" t="s">
        <v>116</v>
      </c>
      <c r="B135" s="34" t="s">
        <v>115</v>
      </c>
      <c r="C135" s="28">
        <v>3947.6</v>
      </c>
      <c r="D135" s="28">
        <v>7061</v>
      </c>
      <c r="E135" s="28">
        <v>7052</v>
      </c>
    </row>
    <row r="136" spans="1:7" ht="84" hidden="1" customHeight="1" x14ac:dyDescent="0.3">
      <c r="A136" s="33" t="s">
        <v>114</v>
      </c>
      <c r="B136" s="34" t="s">
        <v>113</v>
      </c>
      <c r="C136" s="25"/>
      <c r="D136" s="25"/>
      <c r="E136" s="25"/>
    </row>
    <row r="137" spans="1:7" ht="39" customHeight="1" x14ac:dyDescent="0.3">
      <c r="A137" s="33" t="s">
        <v>112</v>
      </c>
      <c r="B137" s="34" t="s">
        <v>111</v>
      </c>
      <c r="C137" s="28">
        <f>SUM(C138:C142)</f>
        <v>30700</v>
      </c>
      <c r="D137" s="28">
        <f>SUM(D138:D142)</f>
        <v>0</v>
      </c>
      <c r="E137" s="28">
        <f>SUM(E138:E142)</f>
        <v>0</v>
      </c>
    </row>
    <row r="138" spans="1:7" s="16" customFormat="1" ht="36" customHeight="1" x14ac:dyDescent="0.3">
      <c r="A138" s="32"/>
      <c r="B138" s="30" t="s">
        <v>110</v>
      </c>
      <c r="C138" s="31">
        <v>20700</v>
      </c>
      <c r="D138" s="31">
        <v>0</v>
      </c>
      <c r="E138" s="31">
        <v>0</v>
      </c>
      <c r="G138" s="50"/>
    </row>
    <row r="139" spans="1:7" s="16" customFormat="1" ht="81.75" customHeight="1" x14ac:dyDescent="0.3">
      <c r="A139" s="32"/>
      <c r="B139" s="68" t="s">
        <v>353</v>
      </c>
      <c r="C139" s="31">
        <v>10000</v>
      </c>
      <c r="D139" s="31">
        <v>0</v>
      </c>
      <c r="E139" s="31">
        <v>0</v>
      </c>
      <c r="G139" s="50"/>
    </row>
    <row r="140" spans="1:7" s="16" customFormat="1" ht="26.25" hidden="1" customHeight="1" x14ac:dyDescent="0.3">
      <c r="A140" s="32"/>
      <c r="B140" s="30"/>
      <c r="C140" s="31"/>
      <c r="D140" s="31"/>
      <c r="E140" s="31"/>
      <c r="G140" s="50"/>
    </row>
    <row r="141" spans="1:7" s="16" customFormat="1" ht="26.25" hidden="1" customHeight="1" x14ac:dyDescent="0.3">
      <c r="A141" s="32"/>
      <c r="B141" s="30"/>
      <c r="C141" s="35"/>
      <c r="D141" s="35"/>
      <c r="E141" s="35"/>
      <c r="G141" s="50"/>
    </row>
    <row r="142" spans="1:7" s="16" customFormat="1" ht="26.25" hidden="1" customHeight="1" x14ac:dyDescent="0.3">
      <c r="A142" s="32"/>
      <c r="B142" s="30"/>
      <c r="C142" s="31"/>
      <c r="D142" s="31"/>
      <c r="E142" s="31"/>
      <c r="G142" s="50"/>
    </row>
    <row r="143" spans="1:7" ht="39" hidden="1" customHeight="1" x14ac:dyDescent="0.3">
      <c r="A143" s="33" t="s">
        <v>109</v>
      </c>
      <c r="B143" s="34" t="s">
        <v>108</v>
      </c>
      <c r="C143" s="28"/>
      <c r="D143" s="28"/>
      <c r="E143" s="28"/>
    </row>
    <row r="144" spans="1:7" ht="33.75" customHeight="1" x14ac:dyDescent="0.3">
      <c r="A144" s="33" t="s">
        <v>107</v>
      </c>
      <c r="B144" s="34" t="s">
        <v>106</v>
      </c>
      <c r="C144" s="28">
        <f>SUM(C146:C148)</f>
        <v>791.68</v>
      </c>
      <c r="D144" s="28">
        <f t="shared" ref="D144:E144" si="2">SUM(D146:D148)</f>
        <v>5356</v>
      </c>
      <c r="E144" s="28">
        <f t="shared" si="2"/>
        <v>0</v>
      </c>
    </row>
    <row r="145" spans="1:7" s="16" customFormat="1" ht="84" hidden="1" customHeight="1" x14ac:dyDescent="0.3">
      <c r="A145" s="32"/>
      <c r="B145" s="30" t="s">
        <v>105</v>
      </c>
      <c r="C145" s="31"/>
      <c r="D145" s="31"/>
      <c r="E145" s="31"/>
      <c r="G145" s="50"/>
    </row>
    <row r="146" spans="1:7" s="16" customFormat="1" ht="49.5" hidden="1" customHeight="1" x14ac:dyDescent="0.3">
      <c r="A146" s="32"/>
      <c r="B146" s="30" t="s">
        <v>104</v>
      </c>
      <c r="C146" s="31">
        <v>0</v>
      </c>
      <c r="D146" s="31">
        <v>0</v>
      </c>
      <c r="E146" s="31">
        <v>0</v>
      </c>
      <c r="G146" s="50"/>
    </row>
    <row r="147" spans="1:7" s="16" customFormat="1" ht="35.25" customHeight="1" x14ac:dyDescent="0.3">
      <c r="A147" s="32"/>
      <c r="B147" s="30" t="s">
        <v>103</v>
      </c>
      <c r="C147" s="31">
        <v>791.68</v>
      </c>
      <c r="D147" s="31">
        <v>0</v>
      </c>
      <c r="E147" s="31">
        <v>0</v>
      </c>
      <c r="G147" s="50"/>
    </row>
    <row r="148" spans="1:7" s="16" customFormat="1" ht="24" customHeight="1" x14ac:dyDescent="0.3">
      <c r="A148" s="32"/>
      <c r="B148" s="30" t="s">
        <v>74</v>
      </c>
      <c r="C148" s="35">
        <v>0</v>
      </c>
      <c r="D148" s="35">
        <v>5356</v>
      </c>
      <c r="E148" s="35">
        <v>0</v>
      </c>
      <c r="G148" s="50"/>
    </row>
    <row r="149" spans="1:7" ht="39" customHeight="1" x14ac:dyDescent="0.3">
      <c r="A149" s="33" t="s">
        <v>102</v>
      </c>
      <c r="B149" s="34" t="s">
        <v>92</v>
      </c>
      <c r="C149" s="28">
        <f>C150+C152+C154+C156+C158+C160</f>
        <v>613390.18000000005</v>
      </c>
      <c r="D149" s="28">
        <f>D150+D152+D154+D156+D158+D160</f>
        <v>102364.46</v>
      </c>
      <c r="E149" s="28">
        <f>E150+E152+E154+E156+E158+E160</f>
        <v>106807.56</v>
      </c>
    </row>
    <row r="150" spans="1:7" ht="30" hidden="1" customHeight="1" x14ac:dyDescent="0.3">
      <c r="A150" s="33" t="s">
        <v>101</v>
      </c>
      <c r="B150" s="34" t="s">
        <v>100</v>
      </c>
      <c r="C150" s="28">
        <f>C151</f>
        <v>0</v>
      </c>
      <c r="D150" s="28">
        <f>D151</f>
        <v>0</v>
      </c>
      <c r="E150" s="28">
        <f>E151</f>
        <v>0</v>
      </c>
    </row>
    <row r="151" spans="1:7" s="16" customFormat="1" ht="24.75" hidden="1" customHeight="1" x14ac:dyDescent="0.3">
      <c r="A151" s="32"/>
      <c r="B151" s="30" t="s">
        <v>95</v>
      </c>
      <c r="C151" s="31"/>
      <c r="D151" s="31"/>
      <c r="E151" s="31"/>
      <c r="G151" s="50"/>
    </row>
    <row r="152" spans="1:7" ht="37.5" hidden="1" customHeight="1" x14ac:dyDescent="0.3">
      <c r="A152" s="33" t="s">
        <v>99</v>
      </c>
      <c r="B152" s="34" t="s">
        <v>92</v>
      </c>
      <c r="C152" s="28">
        <f>C153</f>
        <v>0</v>
      </c>
      <c r="D152" s="28">
        <f>D153</f>
        <v>0</v>
      </c>
      <c r="E152" s="28">
        <f>E153</f>
        <v>0</v>
      </c>
    </row>
    <row r="153" spans="1:7" s="16" customFormat="1" ht="35.25" hidden="1" customHeight="1" x14ac:dyDescent="0.3">
      <c r="A153" s="32"/>
      <c r="B153" s="30" t="s">
        <v>97</v>
      </c>
      <c r="C153" s="31"/>
      <c r="D153" s="31"/>
      <c r="E153" s="31"/>
      <c r="G153" s="50"/>
    </row>
    <row r="154" spans="1:7" ht="36.75" customHeight="1" x14ac:dyDescent="0.3">
      <c r="A154" s="33" t="s">
        <v>98</v>
      </c>
      <c r="B154" s="34" t="s">
        <v>92</v>
      </c>
      <c r="C154" s="28">
        <f>C155</f>
        <v>589504.37</v>
      </c>
      <c r="D154" s="28">
        <f>D155</f>
        <v>0</v>
      </c>
      <c r="E154" s="28">
        <f>E155</f>
        <v>0</v>
      </c>
    </row>
    <row r="155" spans="1:7" s="16" customFormat="1" ht="35.25" customHeight="1" x14ac:dyDescent="0.3">
      <c r="A155" s="32"/>
      <c r="B155" s="30" t="s">
        <v>97</v>
      </c>
      <c r="C155" s="31">
        <v>589504.37</v>
      </c>
      <c r="D155" s="31">
        <v>0</v>
      </c>
      <c r="E155" s="31">
        <v>0</v>
      </c>
      <c r="G155" s="50"/>
    </row>
    <row r="156" spans="1:7" ht="27.75" hidden="1" customHeight="1" x14ac:dyDescent="0.3">
      <c r="A156" s="33" t="s">
        <v>96</v>
      </c>
      <c r="B156" s="34" t="s">
        <v>92</v>
      </c>
      <c r="C156" s="28">
        <f>C157</f>
        <v>0</v>
      </c>
      <c r="D156" s="28">
        <f>D157</f>
        <v>0</v>
      </c>
      <c r="E156" s="28">
        <f>E157</f>
        <v>0</v>
      </c>
    </row>
    <row r="157" spans="1:7" s="16" customFormat="1" ht="24.75" hidden="1" customHeight="1" x14ac:dyDescent="0.3">
      <c r="A157" s="32"/>
      <c r="B157" s="30" t="s">
        <v>95</v>
      </c>
      <c r="C157" s="31"/>
      <c r="D157" s="31"/>
      <c r="E157" s="31"/>
      <c r="G157" s="50"/>
    </row>
    <row r="158" spans="1:7" ht="33.75" customHeight="1" x14ac:dyDescent="0.3">
      <c r="A158" s="33" t="s">
        <v>94</v>
      </c>
      <c r="B158" s="34" t="s">
        <v>92</v>
      </c>
      <c r="C158" s="28">
        <f>C159</f>
        <v>23885.81</v>
      </c>
      <c r="D158" s="28">
        <f>D159</f>
        <v>102364.46</v>
      </c>
      <c r="E158" s="28">
        <f>E159</f>
        <v>106807.56</v>
      </c>
    </row>
    <row r="159" spans="1:7" s="16" customFormat="1" ht="34.5" customHeight="1" x14ac:dyDescent="0.3">
      <c r="A159" s="32"/>
      <c r="B159" s="30" t="s">
        <v>91</v>
      </c>
      <c r="C159" s="31">
        <v>23885.81</v>
      </c>
      <c r="D159" s="31">
        <v>102364.46</v>
      </c>
      <c r="E159" s="31">
        <v>106807.56</v>
      </c>
      <c r="G159" s="50"/>
    </row>
    <row r="160" spans="1:7" ht="27.75" hidden="1" customHeight="1" x14ac:dyDescent="0.3">
      <c r="A160" s="33" t="s">
        <v>93</v>
      </c>
      <c r="B160" s="34" t="s">
        <v>92</v>
      </c>
      <c r="C160" s="28">
        <f>C161</f>
        <v>0</v>
      </c>
      <c r="D160" s="28">
        <f>D161</f>
        <v>0</v>
      </c>
      <c r="E160" s="28">
        <f>E161</f>
        <v>0</v>
      </c>
    </row>
    <row r="161" spans="1:7" s="16" customFormat="1" ht="24.75" hidden="1" customHeight="1" x14ac:dyDescent="0.3">
      <c r="A161" s="32"/>
      <c r="B161" s="30" t="s">
        <v>91</v>
      </c>
      <c r="C161" s="31"/>
      <c r="D161" s="31"/>
      <c r="E161" s="31"/>
      <c r="G161" s="50"/>
    </row>
    <row r="162" spans="1:7" ht="24.75" customHeight="1" x14ac:dyDescent="0.3">
      <c r="A162" s="33" t="s">
        <v>90</v>
      </c>
      <c r="B162" s="27" t="s">
        <v>89</v>
      </c>
      <c r="C162" s="28">
        <f>SUM(C163:C196)</f>
        <v>450383.88</v>
      </c>
      <c r="D162" s="28">
        <f>SUM(D163:D196)</f>
        <v>377935.67000000004</v>
      </c>
      <c r="E162" s="28">
        <f>SUM(E163:E196)</f>
        <v>500407.37999999995</v>
      </c>
    </row>
    <row r="163" spans="1:7" s="16" customFormat="1" ht="44.25" hidden="1" customHeight="1" x14ac:dyDescent="0.3">
      <c r="A163" s="32"/>
      <c r="B163" s="30" t="s">
        <v>88</v>
      </c>
      <c r="C163" s="35"/>
      <c r="D163" s="35"/>
      <c r="E163" s="35"/>
      <c r="G163" s="50"/>
    </row>
    <row r="164" spans="1:7" s="16" customFormat="1" ht="38.25" customHeight="1" x14ac:dyDescent="0.3">
      <c r="A164" s="32"/>
      <c r="B164" s="30" t="s">
        <v>87</v>
      </c>
      <c r="C164" s="35">
        <v>0</v>
      </c>
      <c r="D164" s="35">
        <v>0</v>
      </c>
      <c r="E164" s="35">
        <v>9404</v>
      </c>
      <c r="G164" s="50"/>
    </row>
    <row r="165" spans="1:7" s="16" customFormat="1" ht="48.75" customHeight="1" x14ac:dyDescent="0.3">
      <c r="A165" s="32"/>
      <c r="B165" s="30" t="s">
        <v>86</v>
      </c>
      <c r="C165" s="35">
        <v>0</v>
      </c>
      <c r="D165" s="35">
        <v>0</v>
      </c>
      <c r="E165" s="35">
        <v>6116</v>
      </c>
      <c r="G165" s="50"/>
    </row>
    <row r="166" spans="1:7" s="16" customFormat="1" ht="42" hidden="1" customHeight="1" x14ac:dyDescent="0.3">
      <c r="A166" s="32"/>
      <c r="B166" s="30" t="s">
        <v>85</v>
      </c>
      <c r="C166" s="35"/>
      <c r="D166" s="35"/>
      <c r="E166" s="35"/>
      <c r="G166" s="50"/>
    </row>
    <row r="167" spans="1:7" s="16" customFormat="1" ht="42" hidden="1" customHeight="1" x14ac:dyDescent="0.3">
      <c r="A167" s="32"/>
      <c r="B167" s="30" t="s">
        <v>84</v>
      </c>
      <c r="C167" s="35"/>
      <c r="D167" s="35"/>
      <c r="E167" s="35"/>
      <c r="G167" s="50"/>
    </row>
    <row r="168" spans="1:7" s="16" customFormat="1" ht="28.5" hidden="1" customHeight="1" x14ac:dyDescent="0.3">
      <c r="A168" s="32"/>
      <c r="B168" s="30" t="s">
        <v>83</v>
      </c>
      <c r="C168" s="35"/>
      <c r="D168" s="35"/>
      <c r="E168" s="35"/>
      <c r="G168" s="50"/>
    </row>
    <row r="169" spans="1:7" s="16" customFormat="1" ht="64.5" customHeight="1" x14ac:dyDescent="0.3">
      <c r="A169" s="32"/>
      <c r="B169" s="30" t="s">
        <v>82</v>
      </c>
      <c r="C169" s="35">
        <v>798.29</v>
      </c>
      <c r="D169" s="35">
        <v>830.22</v>
      </c>
      <c r="E169" s="35">
        <v>863.43</v>
      </c>
      <c r="G169" s="50"/>
    </row>
    <row r="170" spans="1:7" s="16" customFormat="1" ht="53.25" customHeight="1" x14ac:dyDescent="0.3">
      <c r="A170" s="32"/>
      <c r="B170" s="30" t="s">
        <v>81</v>
      </c>
      <c r="C170" s="35">
        <v>7849</v>
      </c>
      <c r="D170" s="35">
        <v>7849</v>
      </c>
      <c r="E170" s="35">
        <v>7849</v>
      </c>
      <c r="G170" s="50"/>
    </row>
    <row r="171" spans="1:7" s="16" customFormat="1" ht="63.75" customHeight="1" x14ac:dyDescent="0.3">
      <c r="A171" s="32"/>
      <c r="B171" s="30" t="s">
        <v>80</v>
      </c>
      <c r="C171" s="35">
        <v>0</v>
      </c>
      <c r="D171" s="35">
        <v>4085</v>
      </c>
      <c r="E171" s="35">
        <v>3270</v>
      </c>
      <c r="G171" s="50"/>
    </row>
    <row r="172" spans="1:7" s="16" customFormat="1" ht="25.5" customHeight="1" x14ac:dyDescent="0.3">
      <c r="A172" s="32"/>
      <c r="B172" s="30" t="s">
        <v>79</v>
      </c>
      <c r="C172" s="35">
        <v>0</v>
      </c>
      <c r="D172" s="35">
        <v>79192</v>
      </c>
      <c r="E172" s="35">
        <v>150792.46</v>
      </c>
      <c r="G172" s="50"/>
    </row>
    <row r="173" spans="1:7" s="16" customFormat="1" ht="33" customHeight="1" x14ac:dyDescent="0.3">
      <c r="A173" s="32"/>
      <c r="B173" s="30" t="s">
        <v>78</v>
      </c>
      <c r="C173" s="35">
        <v>6089</v>
      </c>
      <c r="D173" s="35">
        <v>6089</v>
      </c>
      <c r="E173" s="35">
        <v>6089</v>
      </c>
      <c r="G173" s="50"/>
    </row>
    <row r="174" spans="1:7" s="16" customFormat="1" ht="65.25" customHeight="1" x14ac:dyDescent="0.3">
      <c r="A174" s="32"/>
      <c r="B174" s="30" t="s">
        <v>77</v>
      </c>
      <c r="C174" s="35">
        <v>59341.2</v>
      </c>
      <c r="D174" s="35">
        <v>159022.45000000001</v>
      </c>
      <c r="E174" s="35">
        <v>159022.45000000001</v>
      </c>
      <c r="G174" s="50"/>
    </row>
    <row r="175" spans="1:7" s="16" customFormat="1" ht="50.25" customHeight="1" x14ac:dyDescent="0.3">
      <c r="A175" s="32"/>
      <c r="B175" s="30" t="s">
        <v>76</v>
      </c>
      <c r="C175" s="35">
        <v>0</v>
      </c>
      <c r="D175" s="35">
        <v>40040</v>
      </c>
      <c r="E175" s="35">
        <v>18480</v>
      </c>
      <c r="G175" s="50"/>
    </row>
    <row r="176" spans="1:7" s="16" customFormat="1" ht="25.5" hidden="1" customHeight="1" x14ac:dyDescent="0.3">
      <c r="A176" s="32"/>
      <c r="B176" s="30" t="s">
        <v>75</v>
      </c>
      <c r="C176" s="35"/>
      <c r="D176" s="35"/>
      <c r="E176" s="35"/>
      <c r="G176" s="50"/>
    </row>
    <row r="177" spans="1:7" s="16" customFormat="1" ht="28.5" hidden="1" customHeight="1" x14ac:dyDescent="0.3">
      <c r="A177" s="32"/>
      <c r="B177" s="30" t="s">
        <v>73</v>
      </c>
      <c r="C177" s="35"/>
      <c r="D177" s="35"/>
      <c r="E177" s="35"/>
      <c r="G177" s="50"/>
    </row>
    <row r="178" spans="1:7" s="16" customFormat="1" ht="49.5" customHeight="1" x14ac:dyDescent="0.3">
      <c r="A178" s="32"/>
      <c r="B178" s="30" t="s">
        <v>72</v>
      </c>
      <c r="C178" s="35">
        <v>58413</v>
      </c>
      <c r="D178" s="35">
        <v>44965</v>
      </c>
      <c r="E178" s="35">
        <v>46346</v>
      </c>
      <c r="G178" s="50"/>
    </row>
    <row r="179" spans="1:7" s="16" customFormat="1" ht="44.25" hidden="1" customHeight="1" x14ac:dyDescent="0.3">
      <c r="A179" s="32"/>
      <c r="B179" s="30" t="s">
        <v>71</v>
      </c>
      <c r="C179" s="35"/>
      <c r="D179" s="35"/>
      <c r="E179" s="35"/>
      <c r="G179" s="50"/>
    </row>
    <row r="180" spans="1:7" s="16" customFormat="1" ht="49.5" customHeight="1" x14ac:dyDescent="0.3">
      <c r="A180" s="32"/>
      <c r="B180" s="30" t="s">
        <v>70</v>
      </c>
      <c r="C180" s="35">
        <v>1680</v>
      </c>
      <c r="D180" s="35">
        <v>1680</v>
      </c>
      <c r="E180" s="35">
        <v>0</v>
      </c>
      <c r="G180" s="50"/>
    </row>
    <row r="181" spans="1:7" s="16" customFormat="1" ht="26.25" customHeight="1" x14ac:dyDescent="0.3">
      <c r="A181" s="32"/>
      <c r="B181" s="30" t="s">
        <v>69</v>
      </c>
      <c r="C181" s="35">
        <v>179513.49</v>
      </c>
      <c r="D181" s="35">
        <v>0</v>
      </c>
      <c r="E181" s="35">
        <v>0</v>
      </c>
      <c r="G181" s="50"/>
    </row>
    <row r="182" spans="1:7" s="16" customFormat="1" ht="60" hidden="1" customHeight="1" x14ac:dyDescent="0.3">
      <c r="A182" s="32"/>
      <c r="B182" s="30" t="s">
        <v>68</v>
      </c>
      <c r="C182" s="35"/>
      <c r="D182" s="35"/>
      <c r="E182" s="35"/>
      <c r="G182" s="50"/>
    </row>
    <row r="183" spans="1:7" s="16" customFormat="1" ht="50.25" customHeight="1" x14ac:dyDescent="0.3">
      <c r="A183" s="32"/>
      <c r="B183" s="30" t="s">
        <v>67</v>
      </c>
      <c r="C183" s="35">
        <v>70584</v>
      </c>
      <c r="D183" s="35">
        <v>0</v>
      </c>
      <c r="E183" s="35">
        <v>0</v>
      </c>
      <c r="G183" s="50"/>
    </row>
    <row r="184" spans="1:7" s="16" customFormat="1" ht="69.75" hidden="1" customHeight="1" x14ac:dyDescent="0.3">
      <c r="A184" s="32"/>
      <c r="B184" s="30" t="s">
        <v>66</v>
      </c>
      <c r="C184" s="35"/>
      <c r="D184" s="35"/>
      <c r="E184" s="35"/>
      <c r="G184" s="50"/>
    </row>
    <row r="185" spans="1:7" s="16" customFormat="1" ht="25.5" hidden="1" customHeight="1" x14ac:dyDescent="0.3">
      <c r="A185" s="32"/>
      <c r="B185" s="30" t="s">
        <v>65</v>
      </c>
      <c r="C185" s="35"/>
      <c r="D185" s="35"/>
      <c r="E185" s="35"/>
      <c r="G185" s="50"/>
    </row>
    <row r="186" spans="1:7" s="16" customFormat="1" ht="29.25" hidden="1" customHeight="1" x14ac:dyDescent="0.3">
      <c r="A186" s="32" t="s">
        <v>64</v>
      </c>
      <c r="B186" s="30" t="s">
        <v>63</v>
      </c>
      <c r="C186" s="35"/>
      <c r="D186" s="35"/>
      <c r="E186" s="35"/>
      <c r="G186" s="50"/>
    </row>
    <row r="187" spans="1:7" s="16" customFormat="1" ht="24.75" hidden="1" customHeight="1" x14ac:dyDescent="0.3">
      <c r="A187" s="32"/>
      <c r="B187" s="30" t="s">
        <v>62</v>
      </c>
      <c r="C187" s="35"/>
      <c r="D187" s="35"/>
      <c r="E187" s="35"/>
      <c r="G187" s="50"/>
    </row>
    <row r="188" spans="1:7" s="16" customFormat="1" ht="82.5" hidden="1" customHeight="1" x14ac:dyDescent="0.3">
      <c r="A188" s="32"/>
      <c r="B188" s="30" t="s">
        <v>61</v>
      </c>
      <c r="C188" s="35"/>
      <c r="D188" s="35"/>
      <c r="E188" s="35"/>
      <c r="G188" s="50"/>
    </row>
    <row r="189" spans="1:7" s="16" customFormat="1" ht="82.5" hidden="1" customHeight="1" x14ac:dyDescent="0.3">
      <c r="A189" s="32"/>
      <c r="B189" s="30" t="s">
        <v>60</v>
      </c>
      <c r="C189" s="35"/>
      <c r="D189" s="35"/>
      <c r="E189" s="35"/>
      <c r="G189" s="50"/>
    </row>
    <row r="190" spans="1:7" s="16" customFormat="1" ht="43.5" hidden="1" customHeight="1" x14ac:dyDescent="0.3">
      <c r="A190" s="32"/>
      <c r="B190" s="30" t="s">
        <v>59</v>
      </c>
      <c r="C190" s="35"/>
      <c r="D190" s="35"/>
      <c r="E190" s="35"/>
      <c r="G190" s="50"/>
    </row>
    <row r="191" spans="1:7" s="16" customFormat="1" ht="79.5" customHeight="1" x14ac:dyDescent="0.3">
      <c r="A191" s="32"/>
      <c r="B191" s="30" t="s">
        <v>337</v>
      </c>
      <c r="C191" s="35">
        <v>39954</v>
      </c>
      <c r="D191" s="35">
        <v>34183</v>
      </c>
      <c r="E191" s="35">
        <v>34183</v>
      </c>
      <c r="G191" s="50"/>
    </row>
    <row r="192" spans="1:7" s="16" customFormat="1" ht="23.25" customHeight="1" x14ac:dyDescent="0.3">
      <c r="A192" s="32"/>
      <c r="B192" s="30" t="s">
        <v>58</v>
      </c>
      <c r="C192" s="35">
        <v>11608.9</v>
      </c>
      <c r="D192" s="35">
        <v>0</v>
      </c>
      <c r="E192" s="35">
        <v>0</v>
      </c>
      <c r="G192" s="50"/>
    </row>
    <row r="193" spans="1:7" s="16" customFormat="1" ht="29.25" hidden="1" customHeight="1" x14ac:dyDescent="0.3">
      <c r="A193" s="32"/>
      <c r="B193" s="30" t="s">
        <v>57</v>
      </c>
      <c r="C193" s="35"/>
      <c r="D193" s="35"/>
      <c r="E193" s="35"/>
      <c r="G193" s="50"/>
    </row>
    <row r="194" spans="1:7" s="16" customFormat="1" ht="64.5" customHeight="1" x14ac:dyDescent="0.3">
      <c r="A194" s="32"/>
      <c r="B194" s="30" t="s">
        <v>56</v>
      </c>
      <c r="C194" s="35">
        <v>14553</v>
      </c>
      <c r="D194" s="35">
        <v>0</v>
      </c>
      <c r="E194" s="35">
        <v>0</v>
      </c>
      <c r="G194" s="50"/>
    </row>
    <row r="195" spans="1:7" s="16" customFormat="1" ht="52.5" customHeight="1" x14ac:dyDescent="0.3">
      <c r="A195" s="32"/>
      <c r="B195" s="30" t="s">
        <v>55</v>
      </c>
      <c r="C195" s="35">
        <v>0</v>
      </c>
      <c r="D195" s="35">
        <v>0</v>
      </c>
      <c r="E195" s="35">
        <v>57992.04</v>
      </c>
      <c r="G195" s="50"/>
    </row>
    <row r="196" spans="1:7" ht="5.7" hidden="1" customHeight="1" x14ac:dyDescent="0.3"/>
    <row r="197" spans="1:7" s="8" customFormat="1" ht="35.25" customHeight="1" x14ac:dyDescent="0.3">
      <c r="A197" s="5" t="s">
        <v>54</v>
      </c>
      <c r="B197" s="9" t="s">
        <v>53</v>
      </c>
      <c r="C197" s="7">
        <f>C198+C201+C214+C217+C218+C219+C220+C221+C222+C223</f>
        <v>1911070</v>
      </c>
      <c r="D197" s="7">
        <f>D198+D201+D214+D217+D218+D219+D220+D221+D222+D223</f>
        <v>1905113</v>
      </c>
      <c r="E197" s="7">
        <f>E198+E201+E214+E217+E218+E219+E220+E221+E222+E223</f>
        <v>1926357</v>
      </c>
      <c r="G197" s="48"/>
    </row>
    <row r="198" spans="1:7" ht="51" customHeight="1" x14ac:dyDescent="0.3">
      <c r="A198" s="10" t="s">
        <v>52</v>
      </c>
      <c r="B198" s="24" t="s">
        <v>51</v>
      </c>
      <c r="C198" s="12">
        <f>SUM(C199:C200)</f>
        <v>60073</v>
      </c>
      <c r="D198" s="12">
        <f>SUM(D199:D200)</f>
        <v>62965</v>
      </c>
      <c r="E198" s="12">
        <f>SUM(E199:E200)</f>
        <v>65096</v>
      </c>
    </row>
    <row r="199" spans="1:7" s="16" customFormat="1" ht="33.75" customHeight="1" x14ac:dyDescent="0.3">
      <c r="A199" s="13"/>
      <c r="B199" s="36" t="s">
        <v>50</v>
      </c>
      <c r="C199" s="31">
        <v>54701</v>
      </c>
      <c r="D199" s="31">
        <v>57593</v>
      </c>
      <c r="E199" s="31">
        <v>59724</v>
      </c>
      <c r="G199" s="50"/>
    </row>
    <row r="200" spans="1:7" s="16" customFormat="1" ht="33.75" customHeight="1" x14ac:dyDescent="0.3">
      <c r="A200" s="55"/>
      <c r="B200" s="56" t="s">
        <v>49</v>
      </c>
      <c r="C200" s="57">
        <v>5372</v>
      </c>
      <c r="D200" s="57">
        <v>5372</v>
      </c>
      <c r="E200" s="57">
        <v>5372</v>
      </c>
      <c r="G200" s="50"/>
    </row>
    <row r="201" spans="1:7" ht="41.25" customHeight="1" x14ac:dyDescent="0.3">
      <c r="A201" s="10" t="s">
        <v>48</v>
      </c>
      <c r="B201" s="61" t="s">
        <v>47</v>
      </c>
      <c r="C201" s="12">
        <f>SUM(C202:C213)</f>
        <v>31805</v>
      </c>
      <c r="D201" s="12">
        <f>SUM(D202:D213)</f>
        <v>31472</v>
      </c>
      <c r="E201" s="12">
        <f>SUM(E202:E213)</f>
        <v>31475</v>
      </c>
    </row>
    <row r="202" spans="1:7" s="16" customFormat="1" ht="47.25" customHeight="1" x14ac:dyDescent="0.3">
      <c r="A202" s="13"/>
      <c r="B202" s="62" t="s">
        <v>46</v>
      </c>
      <c r="C202" s="15">
        <v>1564</v>
      </c>
      <c r="D202" s="15">
        <v>1564</v>
      </c>
      <c r="E202" s="15">
        <v>1564</v>
      </c>
      <c r="F202" s="37"/>
      <c r="G202" s="50"/>
    </row>
    <row r="203" spans="1:7" s="16" customFormat="1" ht="71.25" hidden="1" customHeight="1" x14ac:dyDescent="0.3">
      <c r="A203" s="13"/>
      <c r="B203" s="62" t="s">
        <v>45</v>
      </c>
      <c r="C203" s="15"/>
      <c r="D203" s="15"/>
      <c r="E203" s="15"/>
      <c r="G203" s="50"/>
    </row>
    <row r="204" spans="1:7" s="16" customFormat="1" ht="1.5" hidden="1" customHeight="1" x14ac:dyDescent="0.3">
      <c r="A204" s="13"/>
      <c r="B204" s="63" t="s">
        <v>44</v>
      </c>
      <c r="C204" s="15"/>
      <c r="D204" s="15"/>
      <c r="E204" s="15"/>
      <c r="G204" s="50"/>
    </row>
    <row r="205" spans="1:7" s="16" customFormat="1" ht="66" customHeight="1" x14ac:dyDescent="0.3">
      <c r="A205" s="13"/>
      <c r="B205" s="62" t="s">
        <v>338</v>
      </c>
      <c r="C205" s="15">
        <v>6545</v>
      </c>
      <c r="D205" s="15">
        <v>6545</v>
      </c>
      <c r="E205" s="15">
        <v>6545</v>
      </c>
      <c r="G205" s="50"/>
    </row>
    <row r="206" spans="1:7" s="16" customFormat="1" ht="63.75" customHeight="1" x14ac:dyDescent="0.3">
      <c r="A206" s="58"/>
      <c r="B206" s="59" t="s">
        <v>43</v>
      </c>
      <c r="C206" s="60">
        <v>5053</v>
      </c>
      <c r="D206" s="60">
        <v>5007</v>
      </c>
      <c r="E206" s="60">
        <v>5010</v>
      </c>
      <c r="G206" s="50"/>
    </row>
    <row r="207" spans="1:7" s="16" customFormat="1" ht="66" customHeight="1" x14ac:dyDescent="0.3">
      <c r="A207" s="13"/>
      <c r="B207" s="36" t="s">
        <v>42</v>
      </c>
      <c r="C207" s="15">
        <v>268</v>
      </c>
      <c r="D207" s="15">
        <v>268</v>
      </c>
      <c r="E207" s="15">
        <v>268</v>
      </c>
      <c r="G207" s="50"/>
    </row>
    <row r="208" spans="1:7" s="16" customFormat="1" ht="37.5" customHeight="1" x14ac:dyDescent="0.3">
      <c r="A208" s="13"/>
      <c r="B208" s="36" t="s">
        <v>41</v>
      </c>
      <c r="C208" s="15">
        <v>10823</v>
      </c>
      <c r="D208" s="15">
        <v>10823</v>
      </c>
      <c r="E208" s="15">
        <v>10823</v>
      </c>
      <c r="G208" s="50"/>
    </row>
    <row r="209" spans="1:7" s="16" customFormat="1" ht="51" customHeight="1" x14ac:dyDescent="0.3">
      <c r="A209" s="13"/>
      <c r="B209" s="36" t="s">
        <v>40</v>
      </c>
      <c r="C209" s="15">
        <v>662</v>
      </c>
      <c r="D209" s="15">
        <v>662</v>
      </c>
      <c r="E209" s="15">
        <v>662</v>
      </c>
      <c r="G209" s="50"/>
    </row>
    <row r="210" spans="1:7" s="16" customFormat="1" ht="185.25" customHeight="1" x14ac:dyDescent="0.3">
      <c r="A210" s="13"/>
      <c r="B210" s="36" t="s">
        <v>39</v>
      </c>
      <c r="C210" s="15">
        <v>1912</v>
      </c>
      <c r="D210" s="15">
        <v>1912</v>
      </c>
      <c r="E210" s="15">
        <v>1912</v>
      </c>
      <c r="G210" s="50"/>
    </row>
    <row r="211" spans="1:7" s="16" customFormat="1" ht="81.75" customHeight="1" x14ac:dyDescent="0.3">
      <c r="A211" s="13"/>
      <c r="B211" s="36" t="s">
        <v>339</v>
      </c>
      <c r="C211" s="15">
        <v>416</v>
      </c>
      <c r="D211" s="15">
        <v>129</v>
      </c>
      <c r="E211" s="15">
        <v>129</v>
      </c>
      <c r="G211" s="50"/>
    </row>
    <row r="212" spans="1:7" s="16" customFormat="1" ht="153.75" customHeight="1" x14ac:dyDescent="0.3">
      <c r="A212" s="13"/>
      <c r="B212" s="36" t="s">
        <v>38</v>
      </c>
      <c r="C212" s="15">
        <v>2867</v>
      </c>
      <c r="D212" s="15">
        <v>2867</v>
      </c>
      <c r="E212" s="15">
        <v>2867</v>
      </c>
      <c r="G212" s="50"/>
    </row>
    <row r="213" spans="1:7" s="16" customFormat="1" ht="81.75" customHeight="1" x14ac:dyDescent="0.3">
      <c r="A213" s="13"/>
      <c r="B213" s="36" t="s">
        <v>341</v>
      </c>
      <c r="C213" s="15">
        <v>1695</v>
      </c>
      <c r="D213" s="15">
        <v>1695</v>
      </c>
      <c r="E213" s="15">
        <v>1695</v>
      </c>
      <c r="G213" s="50"/>
    </row>
    <row r="214" spans="1:7" ht="81.75" customHeight="1" x14ac:dyDescent="0.3">
      <c r="A214" s="10" t="s">
        <v>37</v>
      </c>
      <c r="B214" s="24" t="s">
        <v>35</v>
      </c>
      <c r="C214" s="12">
        <f>SUM(C215:C216)</f>
        <v>38957</v>
      </c>
      <c r="D214" s="12">
        <f>SUM(D215:D216)</f>
        <v>38957</v>
      </c>
      <c r="E214" s="12">
        <f>SUM(E215:E216)</f>
        <v>38957</v>
      </c>
    </row>
    <row r="215" spans="1:7" s="16" customFormat="1" ht="81.599999999999994" customHeight="1" x14ac:dyDescent="0.3">
      <c r="A215" s="13" t="s">
        <v>36</v>
      </c>
      <c r="B215" s="36" t="s">
        <v>35</v>
      </c>
      <c r="C215" s="15">
        <v>36794</v>
      </c>
      <c r="D215" s="15">
        <v>36794</v>
      </c>
      <c r="E215" s="15">
        <v>36794</v>
      </c>
      <c r="G215" s="50"/>
    </row>
    <row r="216" spans="1:7" s="16" customFormat="1" ht="82.5" customHeight="1" x14ac:dyDescent="0.3">
      <c r="A216" s="13" t="s">
        <v>34</v>
      </c>
      <c r="B216" s="36" t="s">
        <v>33</v>
      </c>
      <c r="C216" s="15">
        <v>2163</v>
      </c>
      <c r="D216" s="15">
        <v>2163</v>
      </c>
      <c r="E216" s="15">
        <v>2163</v>
      </c>
      <c r="G216" s="50"/>
    </row>
    <row r="217" spans="1:7" ht="65.25" customHeight="1" x14ac:dyDescent="0.3">
      <c r="A217" s="10" t="s">
        <v>32</v>
      </c>
      <c r="B217" s="24" t="s">
        <v>31</v>
      </c>
      <c r="C217" s="28">
        <v>29994</v>
      </c>
      <c r="D217" s="28">
        <v>22496</v>
      </c>
      <c r="E217" s="28">
        <v>42492</v>
      </c>
    </row>
    <row r="218" spans="1:7" ht="66.75" customHeight="1" x14ac:dyDescent="0.3">
      <c r="A218" s="10" t="s">
        <v>30</v>
      </c>
      <c r="B218" s="24" t="s">
        <v>29</v>
      </c>
      <c r="C218" s="28">
        <v>1</v>
      </c>
      <c r="D218" s="28">
        <v>941</v>
      </c>
      <c r="E218" s="28">
        <v>55</v>
      </c>
    </row>
    <row r="219" spans="1:7" ht="42" hidden="1" customHeight="1" x14ac:dyDescent="0.3">
      <c r="A219" s="10" t="s">
        <v>28</v>
      </c>
      <c r="B219" s="24" t="s">
        <v>27</v>
      </c>
      <c r="C219" s="28"/>
      <c r="D219" s="28"/>
      <c r="E219" s="28"/>
    </row>
    <row r="220" spans="1:7" ht="42" hidden="1" customHeight="1" x14ac:dyDescent="0.3">
      <c r="A220" s="10" t="s">
        <v>26</v>
      </c>
      <c r="B220" s="24" t="s">
        <v>25</v>
      </c>
      <c r="C220" s="28"/>
      <c r="D220" s="28"/>
      <c r="E220" s="28"/>
    </row>
    <row r="221" spans="1:7" ht="67.5" customHeight="1" x14ac:dyDescent="0.3">
      <c r="A221" s="10" t="s">
        <v>24</v>
      </c>
      <c r="B221" s="24" t="s">
        <v>23</v>
      </c>
      <c r="C221" s="28">
        <v>45622</v>
      </c>
      <c r="D221" s="28">
        <v>45622</v>
      </c>
      <c r="E221" s="28">
        <v>45622</v>
      </c>
    </row>
    <row r="222" spans="1:7" ht="39.75" customHeight="1" x14ac:dyDescent="0.3">
      <c r="A222" s="10" t="s">
        <v>22</v>
      </c>
      <c r="B222" s="24" t="s">
        <v>21</v>
      </c>
      <c r="C222" s="28">
        <v>1958</v>
      </c>
      <c r="D222" s="28">
        <v>0</v>
      </c>
      <c r="E222" s="28">
        <v>0</v>
      </c>
    </row>
    <row r="223" spans="1:7" ht="31.5" customHeight="1" x14ac:dyDescent="0.3">
      <c r="A223" s="10" t="s">
        <v>20</v>
      </c>
      <c r="B223" s="24" t="s">
        <v>19</v>
      </c>
      <c r="C223" s="28">
        <f>SUM(C224:C226)</f>
        <v>1702660</v>
      </c>
      <c r="D223" s="28">
        <f>SUM(D224:D226)</f>
        <v>1702660</v>
      </c>
      <c r="E223" s="28">
        <f>SUM(E224:E226)</f>
        <v>1702660</v>
      </c>
    </row>
    <row r="224" spans="1:7" s="16" customFormat="1" ht="172.5" customHeight="1" x14ac:dyDescent="0.3">
      <c r="A224" s="13"/>
      <c r="B224" s="36" t="s">
        <v>327</v>
      </c>
      <c r="C224" s="31">
        <v>1040329</v>
      </c>
      <c r="D224" s="31">
        <v>1040329</v>
      </c>
      <c r="E224" s="31">
        <v>1040329</v>
      </c>
      <c r="F224" s="37"/>
      <c r="G224" s="50"/>
    </row>
    <row r="225" spans="1:7" s="38" customFormat="1" ht="125.25" customHeight="1" x14ac:dyDescent="0.3">
      <c r="A225" s="13"/>
      <c r="B225" s="36" t="s">
        <v>328</v>
      </c>
      <c r="C225" s="31">
        <v>655123</v>
      </c>
      <c r="D225" s="31">
        <v>655123</v>
      </c>
      <c r="E225" s="31">
        <v>655123</v>
      </c>
      <c r="G225" s="53"/>
    </row>
    <row r="226" spans="1:7" s="38" customFormat="1" ht="143.25" customHeight="1" x14ac:dyDescent="0.3">
      <c r="A226" s="13"/>
      <c r="B226" s="36" t="s">
        <v>329</v>
      </c>
      <c r="C226" s="31">
        <v>7208</v>
      </c>
      <c r="D226" s="31">
        <v>7208</v>
      </c>
      <c r="E226" s="31">
        <v>7208</v>
      </c>
      <c r="G226" s="53"/>
    </row>
    <row r="227" spans="1:7" s="8" customFormat="1" ht="27" customHeight="1" x14ac:dyDescent="0.3">
      <c r="A227" s="5" t="s">
        <v>18</v>
      </c>
      <c r="B227" s="9" t="s">
        <v>17</v>
      </c>
      <c r="C227" s="7">
        <f>C228+C229+C230</f>
        <v>2000</v>
      </c>
      <c r="D227" s="7">
        <f>D228+D229+D230</f>
        <v>2000</v>
      </c>
      <c r="E227" s="7">
        <f>E228+E229+E230</f>
        <v>2000</v>
      </c>
      <c r="G227" s="48"/>
    </row>
    <row r="228" spans="1:7" ht="40.5" hidden="1" customHeight="1" x14ac:dyDescent="0.3">
      <c r="A228" s="10" t="s">
        <v>16</v>
      </c>
      <c r="B228" s="24" t="s">
        <v>15</v>
      </c>
      <c r="C228" s="12"/>
      <c r="D228" s="12"/>
      <c r="E228" s="12"/>
    </row>
    <row r="229" spans="1:7" ht="29.25" hidden="1" customHeight="1" x14ac:dyDescent="0.3">
      <c r="A229" s="10" t="s">
        <v>14</v>
      </c>
      <c r="B229" s="24" t="s">
        <v>13</v>
      </c>
      <c r="C229" s="12"/>
      <c r="D229" s="12"/>
      <c r="E229" s="12"/>
    </row>
    <row r="230" spans="1:7" ht="33.75" customHeight="1" x14ac:dyDescent="0.3">
      <c r="A230" s="10" t="s">
        <v>12</v>
      </c>
      <c r="B230" s="24" t="s">
        <v>11</v>
      </c>
      <c r="C230" s="12">
        <f>SUM(C231:C233)</f>
        <v>2000</v>
      </c>
      <c r="D230" s="12">
        <f>SUM(D231:D233)</f>
        <v>2000</v>
      </c>
      <c r="E230" s="12">
        <f>SUM(E231:E233)</f>
        <v>2000</v>
      </c>
    </row>
    <row r="231" spans="1:7" s="16" customFormat="1" ht="32.25" hidden="1" customHeight="1" x14ac:dyDescent="0.3">
      <c r="A231" s="13"/>
      <c r="B231" s="36" t="s">
        <v>10</v>
      </c>
      <c r="C231" s="15">
        <v>0</v>
      </c>
      <c r="D231" s="15">
        <v>0</v>
      </c>
      <c r="E231" s="15">
        <v>0</v>
      </c>
      <c r="G231" s="50"/>
    </row>
    <row r="232" spans="1:7" s="16" customFormat="1" ht="32.25" customHeight="1" x14ac:dyDescent="0.3">
      <c r="A232" s="13"/>
      <c r="B232" s="36" t="s">
        <v>331</v>
      </c>
      <c r="C232" s="15">
        <v>2000</v>
      </c>
      <c r="D232" s="15">
        <v>2000</v>
      </c>
      <c r="E232" s="15">
        <v>2000</v>
      </c>
      <c r="G232" s="52"/>
    </row>
    <row r="233" spans="1:7" s="16" customFormat="1" ht="27.75" hidden="1" customHeight="1" x14ac:dyDescent="0.3">
      <c r="A233" s="13"/>
      <c r="B233" s="36" t="s">
        <v>9</v>
      </c>
      <c r="C233" s="15"/>
      <c r="D233" s="15"/>
      <c r="E233" s="15"/>
      <c r="G233" s="50"/>
    </row>
    <row r="234" spans="1:7" s="8" customFormat="1" ht="34.5" hidden="1" customHeight="1" x14ac:dyDescent="0.3">
      <c r="A234" s="39" t="s">
        <v>8</v>
      </c>
      <c r="B234" s="40" t="s">
        <v>7</v>
      </c>
      <c r="C234" s="7"/>
      <c r="D234" s="7"/>
      <c r="E234" s="7"/>
      <c r="G234" s="48"/>
    </row>
    <row r="235" spans="1:7" s="8" customFormat="1" ht="21.75" hidden="1" customHeight="1" x14ac:dyDescent="0.3">
      <c r="A235" s="39" t="s">
        <v>6</v>
      </c>
      <c r="B235" s="40" t="s">
        <v>5</v>
      </c>
      <c r="C235" s="7"/>
      <c r="D235" s="7"/>
      <c r="E235" s="7"/>
      <c r="G235" s="48"/>
    </row>
    <row r="236" spans="1:7" s="8" customFormat="1" ht="41.25" hidden="1" customHeight="1" x14ac:dyDescent="0.3">
      <c r="A236" s="5" t="s">
        <v>4</v>
      </c>
      <c r="B236" s="9" t="s">
        <v>3</v>
      </c>
      <c r="C236" s="7"/>
      <c r="D236" s="7"/>
      <c r="E236" s="7"/>
      <c r="G236" s="48"/>
    </row>
    <row r="237" spans="1:7" s="8" customFormat="1" ht="33" hidden="1" customHeight="1" x14ac:dyDescent="0.3">
      <c r="A237" s="5" t="s">
        <v>2</v>
      </c>
      <c r="B237" s="9" t="s">
        <v>1</v>
      </c>
      <c r="C237" s="7"/>
      <c r="D237" s="7"/>
      <c r="E237" s="7"/>
      <c r="G237" s="48"/>
    </row>
    <row r="238" spans="1:7" s="8" customFormat="1" ht="25.5" customHeight="1" x14ac:dyDescent="0.3">
      <c r="A238" s="23"/>
      <c r="B238" s="6" t="s">
        <v>0</v>
      </c>
      <c r="C238" s="7">
        <f>C16+C104</f>
        <v>6949543.1458700001</v>
      </c>
      <c r="D238" s="7">
        <f>D16+D104</f>
        <v>5750904.8416999998</v>
      </c>
      <c r="E238" s="7">
        <f>E16+E104</f>
        <v>5804236.3149999995</v>
      </c>
      <c r="G238" s="48"/>
    </row>
  </sheetData>
  <mergeCells count="14">
    <mergeCell ref="C14:C15"/>
    <mergeCell ref="D14:E14"/>
    <mergeCell ref="A14:A15"/>
    <mergeCell ref="B14:B15"/>
    <mergeCell ref="C6:E6"/>
    <mergeCell ref="C7:E7"/>
    <mergeCell ref="C8:E8"/>
    <mergeCell ref="C10:E10"/>
    <mergeCell ref="A12:E12"/>
    <mergeCell ref="C1:E1"/>
    <mergeCell ref="C2:E2"/>
    <mergeCell ref="C3:E3"/>
    <mergeCell ref="C4:E4"/>
    <mergeCell ref="C5:E5"/>
  </mergeCells>
  <pageMargins left="1.1811023622047245" right="0.39370078740157483" top="0.39370078740157483" bottom="0.39370078740157483" header="0.1968503937007874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2021-02-16T09:00:18Z</cp:lastPrinted>
  <dcterms:created xsi:type="dcterms:W3CDTF">2020-11-06T11:10:42Z</dcterms:created>
  <dcterms:modified xsi:type="dcterms:W3CDTF">2021-02-16T09:00:28Z</dcterms:modified>
</cp:coreProperties>
</file>