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"/>
    </mc:Choice>
  </mc:AlternateContent>
  <bookViews>
    <workbookView xWindow="0" yWindow="0" windowWidth="28800" windowHeight="13296" activeTab="1"/>
  </bookViews>
  <sheets>
    <sheet name="доходы" sheetId="3" r:id="rId1"/>
    <sheet name="расходы" sheetId="4" r:id="rId2"/>
  </sheets>
  <definedNames>
    <definedName name="_xlnm.Print_Titles" localSheetId="0">доходы!$4:$5</definedName>
    <definedName name="_xlnm.Print_Area" localSheetId="1">расходы!$A$1:$H$82</definedName>
  </definedNames>
  <calcPr calcId="162913" refMode="R1C1"/>
</workbook>
</file>

<file path=xl/calcChain.xml><?xml version="1.0" encoding="utf-8"?>
<calcChain xmlns="http://schemas.openxmlformats.org/spreadsheetml/2006/main">
  <c r="G42" i="4" l="1"/>
  <c r="G48" i="4"/>
  <c r="G52" i="4" l="1"/>
  <c r="H52" i="4" s="1"/>
  <c r="G57" i="4" l="1"/>
  <c r="G62" i="4"/>
  <c r="G65" i="4"/>
  <c r="G68" i="4"/>
  <c r="G71" i="4"/>
  <c r="G75" i="4"/>
  <c r="G78" i="4"/>
  <c r="G38" i="4"/>
  <c r="G33" i="4"/>
  <c r="G29" i="4"/>
  <c r="G25" i="4"/>
  <c r="G22" i="4"/>
  <c r="G17" i="4"/>
  <c r="G12" i="4" l="1"/>
  <c r="H12" i="4" s="1"/>
  <c r="G4" i="4"/>
  <c r="H4" i="4"/>
  <c r="H3" i="4"/>
  <c r="H5" i="4"/>
  <c r="H6" i="4"/>
  <c r="H7" i="4"/>
  <c r="H8" i="4"/>
  <c r="H9" i="4"/>
  <c r="H10" i="4"/>
  <c r="H11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G2" i="4"/>
  <c r="H2" i="4" s="1"/>
  <c r="G82" i="4" l="1"/>
  <c r="H82" i="4" s="1"/>
  <c r="E217" i="3"/>
  <c r="F217" i="3"/>
  <c r="E104" i="3"/>
  <c r="F104" i="3"/>
  <c r="E111" i="3"/>
  <c r="F111" i="3"/>
  <c r="E112" i="3"/>
  <c r="F112" i="3"/>
  <c r="E114" i="3"/>
  <c r="F114" i="3"/>
  <c r="E117" i="3"/>
  <c r="F117" i="3"/>
  <c r="E119" i="3"/>
  <c r="F119" i="3"/>
  <c r="E122" i="3"/>
  <c r="F122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2" i="3"/>
  <c r="F132" i="3"/>
  <c r="E136" i="3"/>
  <c r="F136" i="3"/>
  <c r="E142" i="3"/>
  <c r="F142" i="3"/>
  <c r="E144" i="3"/>
  <c r="F144" i="3"/>
  <c r="E146" i="3"/>
  <c r="F146" i="3"/>
  <c r="E148" i="3"/>
  <c r="F148" i="3"/>
  <c r="E150" i="3"/>
  <c r="F150" i="3"/>
  <c r="E156" i="3"/>
  <c r="F156" i="3"/>
  <c r="E161" i="3"/>
  <c r="F161" i="3"/>
  <c r="E162" i="3"/>
  <c r="F162" i="3"/>
  <c r="E165" i="3"/>
  <c r="F165" i="3"/>
  <c r="E168" i="3"/>
  <c r="F168" i="3"/>
  <c r="E169" i="3"/>
  <c r="F169" i="3"/>
  <c r="E171" i="3"/>
  <c r="F171" i="3"/>
  <c r="E172" i="3"/>
  <c r="F172" i="3"/>
  <c r="E177" i="3"/>
  <c r="F177" i="3"/>
  <c r="E180" i="3"/>
  <c r="F180" i="3"/>
  <c r="E181" i="3"/>
  <c r="F181" i="3"/>
  <c r="E182" i="3"/>
  <c r="F182" i="3"/>
  <c r="E98" i="3"/>
  <c r="F98" i="3"/>
  <c r="F222" i="3" l="1"/>
  <c r="E222" i="3"/>
  <c r="F221" i="3"/>
  <c r="E221" i="3"/>
  <c r="D218" i="3"/>
  <c r="D216" i="3"/>
  <c r="C216" i="3"/>
  <c r="C213" i="3" s="1"/>
  <c r="D215" i="3"/>
  <c r="D214" i="3"/>
  <c r="D212" i="3"/>
  <c r="D211" i="3"/>
  <c r="D210" i="3"/>
  <c r="C209" i="3"/>
  <c r="D206" i="3"/>
  <c r="D205" i="3"/>
  <c r="D203" i="3"/>
  <c r="D202" i="3"/>
  <c r="D201" i="3"/>
  <c r="C200" i="3"/>
  <c r="D199" i="3"/>
  <c r="D198" i="3"/>
  <c r="D196" i="3"/>
  <c r="D195" i="3"/>
  <c r="D194" i="3"/>
  <c r="D192" i="3"/>
  <c r="D191" i="3"/>
  <c r="D190" i="3"/>
  <c r="D189" i="3"/>
  <c r="D188" i="3"/>
  <c r="C187" i="3"/>
  <c r="D186" i="3"/>
  <c r="D185" i="3"/>
  <c r="C184" i="3"/>
  <c r="D179" i="3"/>
  <c r="D176" i="3"/>
  <c r="D175" i="3"/>
  <c r="D173" i="3"/>
  <c r="D166" i="3"/>
  <c r="D163" i="3"/>
  <c r="D160" i="3"/>
  <c r="D157" i="3"/>
  <c r="D152" i="3"/>
  <c r="D151" i="3"/>
  <c r="C147" i="3"/>
  <c r="D145" i="3"/>
  <c r="C145" i="3"/>
  <c r="D143" i="3"/>
  <c r="C143" i="3"/>
  <c r="D141" i="3"/>
  <c r="C141" i="3"/>
  <c r="C139" i="3"/>
  <c r="D138" i="3"/>
  <c r="C137" i="3"/>
  <c r="D135" i="3"/>
  <c r="C135" i="3"/>
  <c r="D133" i="3"/>
  <c r="C130" i="3"/>
  <c r="D123" i="3"/>
  <c r="C123" i="3"/>
  <c r="D121" i="3"/>
  <c r="D120" i="3"/>
  <c r="D115" i="3"/>
  <c r="C115" i="3"/>
  <c r="D113" i="3"/>
  <c r="C113" i="3"/>
  <c r="D110" i="3"/>
  <c r="C110" i="3"/>
  <c r="C106" i="3"/>
  <c r="D103" i="3"/>
  <c r="C100" i="3"/>
  <c r="D97" i="3"/>
  <c r="C97" i="3"/>
  <c r="C95" i="3" s="1"/>
  <c r="F96" i="3"/>
  <c r="E96" i="3"/>
  <c r="D91" i="3"/>
  <c r="C91" i="3"/>
  <c r="F90" i="3"/>
  <c r="E90" i="3"/>
  <c r="F89" i="3"/>
  <c r="E89" i="3"/>
  <c r="F88" i="3"/>
  <c r="E88" i="3"/>
  <c r="E87" i="3"/>
  <c r="D86" i="3"/>
  <c r="C86" i="3"/>
  <c r="E85" i="3"/>
  <c r="F83" i="3"/>
  <c r="E83" i="3"/>
  <c r="F82" i="3"/>
  <c r="E82" i="3"/>
  <c r="F81" i="3"/>
  <c r="E81" i="3"/>
  <c r="F80" i="3"/>
  <c r="E80" i="3"/>
  <c r="E79" i="3"/>
  <c r="F78" i="3"/>
  <c r="E78" i="3"/>
  <c r="D77" i="3"/>
  <c r="C77" i="3"/>
  <c r="F76" i="3"/>
  <c r="E76" i="3"/>
  <c r="D75" i="3"/>
  <c r="C75" i="3"/>
  <c r="E74" i="3"/>
  <c r="E73" i="3"/>
  <c r="D72" i="3"/>
  <c r="E72" i="3" s="1"/>
  <c r="C72" i="3"/>
  <c r="F71" i="3"/>
  <c r="E71" i="3"/>
  <c r="F70" i="3"/>
  <c r="E70" i="3"/>
  <c r="E69" i="3"/>
  <c r="D68" i="3"/>
  <c r="C68" i="3"/>
  <c r="F66" i="3"/>
  <c r="E66" i="3"/>
  <c r="E65" i="3"/>
  <c r="F64" i="3"/>
  <c r="E64" i="3"/>
  <c r="D63" i="3"/>
  <c r="F63" i="3" s="1"/>
  <c r="C62" i="3"/>
  <c r="E61" i="3"/>
  <c r="F59" i="3"/>
  <c r="E59" i="3"/>
  <c r="F58" i="3"/>
  <c r="E58" i="3"/>
  <c r="F57" i="3"/>
  <c r="E57" i="3"/>
  <c r="F56" i="3"/>
  <c r="E56" i="3"/>
  <c r="D55" i="3"/>
  <c r="C55" i="3"/>
  <c r="C54" i="3" s="1"/>
  <c r="E53" i="3"/>
  <c r="E52" i="3"/>
  <c r="D51" i="3"/>
  <c r="C51" i="3"/>
  <c r="F50" i="3"/>
  <c r="E50" i="3"/>
  <c r="F49" i="3"/>
  <c r="E49" i="3"/>
  <c r="D48" i="3"/>
  <c r="C48" i="3"/>
  <c r="F47" i="3"/>
  <c r="E47" i="3"/>
  <c r="F46" i="3"/>
  <c r="E46" i="3"/>
  <c r="F45" i="3"/>
  <c r="E45" i="3"/>
  <c r="F44" i="3"/>
  <c r="E44" i="3"/>
  <c r="F43" i="3"/>
  <c r="E43" i="3"/>
  <c r="F42" i="3"/>
  <c r="E42" i="3"/>
  <c r="D41" i="3"/>
  <c r="C41" i="3"/>
  <c r="E40" i="3"/>
  <c r="E38" i="3"/>
  <c r="E37" i="3"/>
  <c r="E36" i="3"/>
  <c r="F35" i="3"/>
  <c r="E35" i="3"/>
  <c r="D34" i="3"/>
  <c r="C34" i="3"/>
  <c r="F33" i="3"/>
  <c r="E33" i="3"/>
  <c r="F32" i="3"/>
  <c r="E32" i="3"/>
  <c r="D31" i="3"/>
  <c r="D29" i="3" s="1"/>
  <c r="C31" i="3"/>
  <c r="C29" i="3" s="1"/>
  <c r="F30" i="3"/>
  <c r="E30" i="3"/>
  <c r="F28" i="3"/>
  <c r="E28" i="3"/>
  <c r="E27" i="3"/>
  <c r="F26" i="3"/>
  <c r="E26" i="3"/>
  <c r="E25" i="3"/>
  <c r="E24" i="3"/>
  <c r="F23" i="3"/>
  <c r="E23" i="3"/>
  <c r="E22" i="3"/>
  <c r="F21" i="3"/>
  <c r="E21" i="3"/>
  <c r="D20" i="3"/>
  <c r="C20" i="3"/>
  <c r="C19" i="3" s="1"/>
  <c r="F18" i="3"/>
  <c r="E18" i="3"/>
  <c r="F17" i="3"/>
  <c r="E17" i="3"/>
  <c r="F16" i="3"/>
  <c r="E16" i="3"/>
  <c r="F15" i="3"/>
  <c r="E15" i="3"/>
  <c r="D14" i="3"/>
  <c r="C14" i="3"/>
  <c r="C13" i="3" s="1"/>
  <c r="F12" i="3"/>
  <c r="E12" i="3"/>
  <c r="F11" i="3"/>
  <c r="E11" i="3"/>
  <c r="F10" i="3"/>
  <c r="E10" i="3"/>
  <c r="F9" i="3"/>
  <c r="E9" i="3"/>
  <c r="D8" i="3"/>
  <c r="C8" i="3"/>
  <c r="C7" i="3" s="1"/>
  <c r="E34" i="3" l="1"/>
  <c r="D200" i="3"/>
  <c r="E200" i="3" s="1"/>
  <c r="E105" i="3"/>
  <c r="F105" i="3"/>
  <c r="F109" i="3"/>
  <c r="E109" i="3"/>
  <c r="F118" i="3"/>
  <c r="E118" i="3"/>
  <c r="E133" i="3"/>
  <c r="F133" i="3"/>
  <c r="E151" i="3"/>
  <c r="F151" i="3"/>
  <c r="E155" i="3"/>
  <c r="F155" i="3"/>
  <c r="E160" i="3"/>
  <c r="F160" i="3"/>
  <c r="E167" i="3"/>
  <c r="F167" i="3"/>
  <c r="E175" i="3"/>
  <c r="F175" i="3"/>
  <c r="D187" i="3"/>
  <c r="E188" i="3"/>
  <c r="F188" i="3"/>
  <c r="E192" i="3"/>
  <c r="F192" i="3"/>
  <c r="E196" i="3"/>
  <c r="F196" i="3"/>
  <c r="C183" i="3"/>
  <c r="E203" i="3"/>
  <c r="F203" i="3"/>
  <c r="E207" i="3"/>
  <c r="F207" i="3"/>
  <c r="E211" i="3"/>
  <c r="F211" i="3"/>
  <c r="E215" i="3"/>
  <c r="F215" i="3"/>
  <c r="F48" i="3"/>
  <c r="E68" i="3"/>
  <c r="C84" i="3"/>
  <c r="E101" i="3"/>
  <c r="F101" i="3"/>
  <c r="E120" i="3"/>
  <c r="F120" i="3"/>
  <c r="E152" i="3"/>
  <c r="F152" i="3"/>
  <c r="E157" i="3"/>
  <c r="F157" i="3"/>
  <c r="E163" i="3"/>
  <c r="F163" i="3"/>
  <c r="E170" i="3"/>
  <c r="F170" i="3"/>
  <c r="E176" i="3"/>
  <c r="F176" i="3"/>
  <c r="D184" i="3"/>
  <c r="E185" i="3"/>
  <c r="F185" i="3"/>
  <c r="E189" i="3"/>
  <c r="F189" i="3"/>
  <c r="E193" i="3"/>
  <c r="F193" i="3"/>
  <c r="E197" i="3"/>
  <c r="F197" i="3"/>
  <c r="F204" i="3"/>
  <c r="E204" i="3"/>
  <c r="E208" i="3"/>
  <c r="F208" i="3"/>
  <c r="E212" i="3"/>
  <c r="F212" i="3"/>
  <c r="C39" i="3"/>
  <c r="E102" i="3"/>
  <c r="F102" i="3"/>
  <c r="D106" i="3"/>
  <c r="E107" i="3"/>
  <c r="F107" i="3"/>
  <c r="E121" i="3"/>
  <c r="F121" i="3"/>
  <c r="D130" i="3"/>
  <c r="E130" i="3" s="1"/>
  <c r="D147" i="3"/>
  <c r="E147" i="3" s="1"/>
  <c r="E153" i="3"/>
  <c r="F153" i="3"/>
  <c r="E158" i="3"/>
  <c r="F158" i="3"/>
  <c r="E164" i="3"/>
  <c r="F164" i="3"/>
  <c r="E173" i="3"/>
  <c r="F173" i="3"/>
  <c r="E178" i="3"/>
  <c r="F178" i="3"/>
  <c r="E186" i="3"/>
  <c r="F186" i="3"/>
  <c r="E190" i="3"/>
  <c r="F190" i="3"/>
  <c r="F194" i="3"/>
  <c r="E194" i="3"/>
  <c r="F198" i="3"/>
  <c r="E198" i="3"/>
  <c r="E201" i="3"/>
  <c r="F201" i="3"/>
  <c r="D213" i="3"/>
  <c r="E216" i="3"/>
  <c r="F216" i="3"/>
  <c r="F20" i="3"/>
  <c r="F34" i="3"/>
  <c r="F97" i="3"/>
  <c r="D100" i="3"/>
  <c r="F103" i="3"/>
  <c r="E103" i="3"/>
  <c r="E108" i="3"/>
  <c r="F108" i="3"/>
  <c r="F116" i="3"/>
  <c r="E116" i="3"/>
  <c r="E131" i="3"/>
  <c r="F131" i="3"/>
  <c r="E149" i="3"/>
  <c r="F149" i="3"/>
  <c r="E154" i="3"/>
  <c r="F154" i="3"/>
  <c r="E159" i="3"/>
  <c r="F159" i="3"/>
  <c r="E166" i="3"/>
  <c r="F166" i="3"/>
  <c r="E174" i="3"/>
  <c r="F174" i="3"/>
  <c r="E179" i="3"/>
  <c r="F179" i="3"/>
  <c r="E191" i="3"/>
  <c r="F191" i="3"/>
  <c r="E195" i="3"/>
  <c r="F195" i="3"/>
  <c r="E199" i="3"/>
  <c r="F199" i="3"/>
  <c r="E202" i="3"/>
  <c r="F202" i="3"/>
  <c r="D209" i="3"/>
  <c r="F210" i="3"/>
  <c r="E210" i="3"/>
  <c r="F218" i="3"/>
  <c r="E218" i="3"/>
  <c r="E206" i="3"/>
  <c r="F206" i="3"/>
  <c r="F205" i="3"/>
  <c r="E205" i="3"/>
  <c r="E138" i="3"/>
  <c r="F138" i="3"/>
  <c r="D139" i="3"/>
  <c r="E140" i="3"/>
  <c r="F140" i="3"/>
  <c r="D137" i="3"/>
  <c r="C134" i="3"/>
  <c r="C99" i="3" s="1"/>
  <c r="E145" i="3"/>
  <c r="F145" i="3"/>
  <c r="E141" i="3"/>
  <c r="F141" i="3"/>
  <c r="E143" i="3"/>
  <c r="F143" i="3"/>
  <c r="E135" i="3"/>
  <c r="F135" i="3"/>
  <c r="F130" i="3"/>
  <c r="F123" i="3"/>
  <c r="E123" i="3"/>
  <c r="E115" i="3"/>
  <c r="F115" i="3"/>
  <c r="E110" i="3"/>
  <c r="F110" i="3"/>
  <c r="E113" i="3"/>
  <c r="F113" i="3"/>
  <c r="F214" i="3"/>
  <c r="E214" i="3"/>
  <c r="E86" i="3"/>
  <c r="D84" i="3"/>
  <c r="E84" i="3" s="1"/>
  <c r="F86" i="3"/>
  <c r="F84" i="3"/>
  <c r="E77" i="3"/>
  <c r="F77" i="3"/>
  <c r="C67" i="3"/>
  <c r="C60" i="3" s="1"/>
  <c r="C6" i="3" s="1"/>
  <c r="F75" i="3"/>
  <c r="F68" i="3"/>
  <c r="F55" i="3"/>
  <c r="E51" i="3"/>
  <c r="D39" i="3"/>
  <c r="F39" i="3" s="1"/>
  <c r="E31" i="3"/>
  <c r="F31" i="3"/>
  <c r="F14" i="3"/>
  <c r="F8" i="3"/>
  <c r="F213" i="3"/>
  <c r="F29" i="3"/>
  <c r="E75" i="3"/>
  <c r="E213" i="3"/>
  <c r="E63" i="3"/>
  <c r="D7" i="3"/>
  <c r="D13" i="3"/>
  <c r="D19" i="3"/>
  <c r="E8" i="3"/>
  <c r="E14" i="3"/>
  <c r="E20" i="3"/>
  <c r="E29" i="3"/>
  <c r="E41" i="3"/>
  <c r="E48" i="3"/>
  <c r="D54" i="3"/>
  <c r="F41" i="3"/>
  <c r="E55" i="3"/>
  <c r="D62" i="3"/>
  <c r="D67" i="3"/>
  <c r="E97" i="3"/>
  <c r="D95" i="3"/>
  <c r="F200" i="3" l="1"/>
  <c r="D134" i="3"/>
  <c r="D99" i="3" s="1"/>
  <c r="F99" i="3" s="1"/>
  <c r="F147" i="3"/>
  <c r="E106" i="3"/>
  <c r="F106" i="3"/>
  <c r="E209" i="3"/>
  <c r="F209" i="3"/>
  <c r="E184" i="3"/>
  <c r="F184" i="3"/>
  <c r="D183" i="3"/>
  <c r="F183" i="3" s="1"/>
  <c r="E100" i="3"/>
  <c r="F100" i="3"/>
  <c r="E187" i="3"/>
  <c r="F187" i="3"/>
  <c r="F139" i="3"/>
  <c r="E139" i="3"/>
  <c r="F137" i="3"/>
  <c r="E137" i="3"/>
  <c r="C93" i="3"/>
  <c r="C223" i="3" s="1"/>
  <c r="C94" i="3"/>
  <c r="E39" i="3"/>
  <c r="F95" i="3"/>
  <c r="E95" i="3"/>
  <c r="F7" i="3"/>
  <c r="E7" i="3"/>
  <c r="F19" i="3"/>
  <c r="E19" i="3"/>
  <c r="E62" i="3"/>
  <c r="D60" i="3"/>
  <c r="F62" i="3"/>
  <c r="E67" i="3"/>
  <c r="F67" i="3"/>
  <c r="F54" i="3"/>
  <c r="E54" i="3"/>
  <c r="F13" i="3"/>
  <c r="E13" i="3"/>
  <c r="E134" i="3" l="1"/>
  <c r="F134" i="3"/>
  <c r="D94" i="3"/>
  <c r="E94" i="3" s="1"/>
  <c r="E99" i="3"/>
  <c r="E183" i="3"/>
  <c r="D93" i="3"/>
  <c r="E93" i="3" s="1"/>
  <c r="F60" i="3"/>
  <c r="E60" i="3"/>
  <c r="D6" i="3"/>
  <c r="F94" i="3" l="1"/>
  <c r="F93" i="3"/>
  <c r="F6" i="3"/>
  <c r="D223" i="3"/>
  <c r="E6" i="3"/>
  <c r="F223" i="3" l="1"/>
  <c r="E223" i="3"/>
</calcChain>
</file>

<file path=xl/sharedStrings.xml><?xml version="1.0" encoding="utf-8"?>
<sst xmlns="http://schemas.openxmlformats.org/spreadsheetml/2006/main" count="527" uniqueCount="500">
  <si>
    <t>ЦСР</t>
  </si>
  <si>
    <t>Муниципальная программа "Цифровое муниципальное образование"</t>
  </si>
  <si>
    <t>0100000000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</si>
  <si>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</si>
  <si>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0200000000</t>
  </si>
  <si>
    <t>0220000000</t>
  </si>
  <si>
    <t>0230000000</t>
  </si>
  <si>
    <t>0250000000</t>
  </si>
  <si>
    <t>0300000000</t>
  </si>
  <si>
    <t>0310000000</t>
  </si>
  <si>
    <t>0320000000</t>
  </si>
  <si>
    <t>0330000000</t>
  </si>
  <si>
    <t>0400000000</t>
  </si>
  <si>
    <t>0500000000</t>
  </si>
  <si>
    <t>0510000000</t>
  </si>
  <si>
    <t>0600000000</t>
  </si>
  <si>
    <t>0700000000</t>
  </si>
  <si>
    <t>Подпрограмма "Профилактика преступлений и иных правонарушений"</t>
  </si>
  <si>
    <t>0710000000</t>
  </si>
  <si>
    <t>0720000000</t>
  </si>
  <si>
    <t>0800000000</t>
  </si>
  <si>
    <t>0810000000</t>
  </si>
  <si>
    <t>0820000000</t>
  </si>
  <si>
    <t>Подпрограмма "Обеспечение жильем молодых семей"</t>
  </si>
  <si>
    <t>0830000000</t>
  </si>
  <si>
    <t>0840000000</t>
  </si>
  <si>
    <t>0900000000</t>
  </si>
  <si>
    <t>0910000000</t>
  </si>
  <si>
    <t>0930000000</t>
  </si>
  <si>
    <t>1000000000</t>
  </si>
  <si>
    <t>1010000000</t>
  </si>
  <si>
    <t>1020000000</t>
  </si>
  <si>
    <t>Подпрограмма "Развитие архивного дела"</t>
  </si>
  <si>
    <t>1030000000</t>
  </si>
  <si>
    <t>1100000000</t>
  </si>
  <si>
    <t>1110000000</t>
  </si>
  <si>
    <t>Подпрограмма "Управление муниципальными финансами"</t>
  </si>
  <si>
    <t>1200000000</t>
  </si>
  <si>
    <t>1210000000</t>
  </si>
  <si>
    <t>1230000000</t>
  </si>
  <si>
    <t>1300000000</t>
  </si>
  <si>
    <t>Подпрограмма "Комфортная городская среда"</t>
  </si>
  <si>
    <t>1310000000</t>
  </si>
  <si>
    <t>1330000000</t>
  </si>
  <si>
    <t>1340000000</t>
  </si>
  <si>
    <t>1400000000</t>
  </si>
  <si>
    <t>Подпрограмма "Чистая вода"</t>
  </si>
  <si>
    <t>1410000000</t>
  </si>
  <si>
    <t>1420000000</t>
  </si>
  <si>
    <t>Обеспечивающая подпрограмма</t>
  </si>
  <si>
    <t>1500000000</t>
  </si>
  <si>
    <t>1510000000</t>
  </si>
  <si>
    <t>1520000000</t>
  </si>
  <si>
    <t>1600000000</t>
  </si>
  <si>
    <t>1620000000</t>
  </si>
  <si>
    <t>1700000000</t>
  </si>
  <si>
    <t>Непрограммные расходы</t>
  </si>
  <si>
    <t>9900000000</t>
  </si>
  <si>
    <t>тыс. руб.</t>
  </si>
  <si>
    <t>Код бюджетной классификации Российской Федерации</t>
  </si>
  <si>
    <t xml:space="preserve">Наименование доходов </t>
  </si>
  <si>
    <t xml:space="preserve">ожидаемое исполнение за год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</si>
  <si>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</si>
  <si>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</si>
  <si>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</si>
  <si>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</si>
  <si>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</si>
  <si>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</si>
  <si>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</si>
  <si>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</si>
  <si>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</si>
  <si>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</si>
  <si>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</si>
  <si>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</si>
  <si>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</si>
  <si>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</si>
  <si>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</si>
  <si>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</si>
  <si>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</si>
  <si>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</si>
  <si>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</si>
  <si>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</si>
  <si>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</si>
  <si>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</si>
  <si>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</si>
  <si>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</si>
  <si>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</si>
  <si>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</si>
  <si>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</si>
  <si>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</si>
  <si>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</si>
  <si>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</si>
  <si>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</si>
  <si>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</si>
  <si>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</si>
  <si>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</si>
  <si>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</si>
  <si>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</si>
  <si>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</si>
  <si>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</si>
  <si>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</si>
  <si>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</si>
  <si>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</si>
  <si>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</si>
  <si>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</si>
  <si>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</si>
  <si>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</si>
  <si>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</si>
  <si>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</si>
  <si>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</si>
  <si>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</si>
  <si>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</si>
  <si>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</si>
  <si>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</si>
  <si>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</si>
  <si>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</si>
  <si>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</si>
  <si>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</si>
  <si>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</si>
  <si>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</si>
  <si>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</si>
  <si>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</si>
  <si>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</si>
  <si>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</si>
  <si>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</si>
  <si>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</si>
  <si>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</si>
  <si>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</si>
  <si>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</si>
  <si>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</si>
  <si>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</si>
  <si>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</si>
  <si>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</si>
  <si>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</si>
  <si>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</si>
  <si>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 xml:space="preserve">доходы от платных услуг, оказываемых казенными учреждениями </t>
  </si>
  <si>
    <t>000 1 13 02994 04 0000 130</t>
  </si>
  <si>
    <t>Прочие доходы от компенсации затрат бюджетов городских округов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</si>
  <si>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</si>
  <si>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</si>
  <si>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>оздоровительная кампания "Управление образования"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</si>
  <si>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</si>
  <si>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000 1 13 02994 04 0007 130</t>
  </si>
  <si>
    <t>родительская плата в ДДО "Управление образования"</t>
  </si>
  <si>
    <t>000 1 14 00000 00 0000 000</t>
  </si>
  <si>
    <t>ДОХОДЫ ОТ ПРОДАЖИ МАТЕРИАЛЬНЫХ И НЕМАТЕРИАЛЬНЫХ АКТИВОВ</t>
  </si>
  <si>
    <t>000 1 14 01040 04 0000 410</t>
  </si>
  <si>
    <t>Доходы от продажи квартир, находящихся в собственности городских округов</t>
  </si>
  <si>
    <t>000 1 14 02042 04 0000 410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</si>
  <si>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</si>
  <si>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</si>
  <si>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</si>
  <si>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</si>
  <si>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</si>
  <si>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</si>
  <si>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</si>
  <si>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</si>
  <si>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</si>
  <si>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</si>
  <si>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</si>
  <si>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</si>
  <si>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</si>
  <si>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</si>
  <si>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 xml:space="preserve">Прочие неналоговые доходы бюджетов городских округов </t>
  </si>
  <si>
    <t>Прочие неналоговые доходы бюджетов городских округов</t>
  </si>
  <si>
    <t>000 1 17 05040 04 0008 180</t>
  </si>
  <si>
    <t>Поступления по плате за размещение нестационарных торговых объектов</t>
  </si>
  <si>
    <t>000 1 17 05040 04 0009 180</t>
  </si>
  <si>
    <t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</t>
  </si>
  <si>
    <t>000 1 17 05040 04 0010 180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</si>
  <si>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</si>
  <si>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</si>
  <si>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</si>
  <si>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</si>
  <si>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</si>
  <si>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</si>
  <si>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</si>
  <si>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</si>
  <si>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</si>
  <si>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</si>
  <si>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</si>
  <si>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</si>
  <si>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</si>
  <si>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</si>
  <si>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</si>
  <si>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</si>
  <si>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000 2 02 25027 04 0000 150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</si>
  <si>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</si>
  <si>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000 2 02 25097 04 0000 150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</si>
  <si>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</si>
  <si>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</si>
  <si>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</si>
  <si>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</si>
  <si>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</si>
  <si>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</si>
  <si>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</si>
  <si>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</si>
  <si>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</si>
  <si>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</si>
  <si>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</si>
  <si>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</si>
  <si>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</si>
  <si>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 xml:space="preserve"> - в части благоустройства общественных территорий</t>
  </si>
  <si>
    <t>000 2 02 25567 04 0000 150</t>
  </si>
  <si>
    <t>Субсидии бюджетам городских округов на обеспечение устойчивого развития сельских территорий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</si>
  <si>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</si>
  <si>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</si>
  <si>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000 2 02 27112 04 0001 150</t>
  </si>
  <si>
    <t>000 2 02 27112 04 0002 150</t>
  </si>
  <si>
    <t>000 2 02 27112 04 0003 150</t>
  </si>
  <si>
    <t>000 2 02 27112 04 0011 150</t>
  </si>
  <si>
    <t>000 2 02 29999 04 0000 150</t>
  </si>
  <si>
    <t>Прочие субсидии бюджетам городских округов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</si>
  <si>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</si>
  <si>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</si>
  <si>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</si>
  <si>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</si>
  <si>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</si>
  <si>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</si>
  <si>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</si>
  <si>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проектирование сетей газификации в сельской местности</t>
  </si>
  <si>
    <t xml:space="preserve"> - на капитальные вложения в объекты общего образования </t>
  </si>
  <si>
    <t xml:space="preserve"> - на строительство (реконструкцию) муниципальных стадионов</t>
  </si>
  <si>
    <t xml:space="preserve"> - на мероприятия по организации отдыха детей в каникулярное время 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</si>
  <si>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</si>
  <si>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</si>
  <si>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</si>
  <si>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ремонт подъездов в многоквартирных домах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</si>
  <si>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</si>
  <si>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устройство и капитальный ремонт электросетевого хозяйства, систем наружного освещения в рамках реализации приоритетного проекта «Светлый город»</t>
  </si>
  <si>
    <t xml:space="preserve"> - на строительство (реконструкцию) объектов культуры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</si>
  <si>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</si>
  <si>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</si>
  <si>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приобретение коммунальной техники</t>
  </si>
  <si>
    <t xml:space="preserve"> - на создание новых и (или) благоустройство существующих парков культуры и отдыха</t>
  </si>
  <si>
    <t xml:space="preserve"> - на проектирование и строительство дошкольных образовательных организаций</t>
  </si>
  <si>
    <t xml:space="preserve"> - на реализацию мероприятий по улучшению жилищных условий многодетных семей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</si>
  <si>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</si>
  <si>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</si>
  <si>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</si>
  <si>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</si>
  <si>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рекультивацию полигонов твёрдых коммунальных отходов 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</si>
  <si>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</si>
  <si>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</si>
  <si>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</si>
  <si>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</si>
  <si>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</si>
  <si>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 xml:space="preserve"> - на обеспечение предоставления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</si>
  <si>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</si>
  <si>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</si>
  <si>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</si>
  <si>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</si>
  <si>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</si>
  <si>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осуществление переданных государственных полномочий Московской области по транспортировке умерших в морг, включая погрузоразгрузочные работы, с мет обнаружения или происшествия для производства судебно - медицинской экспертизы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</si>
  <si>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</si>
  <si>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</si>
  <si>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</si>
  <si>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</si>
  <si>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</si>
  <si>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</si>
  <si>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</si>
  <si>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</si>
  <si>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</si>
  <si>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</si>
  <si>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</si>
  <si>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000 2 02 39999 04 0000 150</t>
  </si>
  <si>
    <t>Прочие субвенции бюджетам городских округов</t>
  </si>
  <si>
    <t>000 2 02 40000 00 0000 150</t>
  </si>
  <si>
    <t>ИНЫЕ МЕЖБЮДЖЕТНЫЕ ТРАНСФЕРТЫ</t>
  </si>
  <si>
    <t>000 2 02 45160 04 0000 150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</si>
  <si>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</si>
  <si>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000 2 02 49999 04 0000 150</t>
  </si>
  <si>
    <t>Прочие межбюджетные трансферты, передаваемые бюджетам городских округов</t>
  </si>
  <si>
    <t xml:space="preserve"> - на создание центров образования цифрового и гуманитарного профилей</t>
  </si>
  <si>
    <t>000 2 07 00000 00 0000 000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</si>
  <si>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</si>
  <si>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</si>
  <si>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</si>
  <si>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</si>
  <si>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</si>
  <si>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</si>
  <si>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Наименование муниципальной программы (подпрограммы)</t>
  </si>
  <si>
    <t>Итого:</t>
  </si>
  <si>
    <t>9500000000</t>
  </si>
  <si>
    <t>Руководство и управление в сфере установленных функций органов местного самоуправления</t>
  </si>
  <si>
    <t>1920000000</t>
  </si>
  <si>
    <t>Подпрограмма "Обеспечение мероприятий по переселению граждан из аварийного жилищного фонда в Московской области"</t>
  </si>
  <si>
    <t>1900000000</t>
  </si>
  <si>
    <t>Муниципальная программа "Переселение граждан из аварийного жилищного фонда"</t>
  </si>
  <si>
    <t>1850000000</t>
  </si>
  <si>
    <t>Подпрограмма "Строительство (реконструкция) объектов физической культуры и спорта"</t>
  </si>
  <si>
    <t>1830000000</t>
  </si>
  <si>
    <t>Подпрограмма "Строительство (реконструкция) объектов образования"</t>
  </si>
  <si>
    <t>1800000000</t>
  </si>
  <si>
    <t>Муниципальная программа "Строительство объектов социальной инфраструктуры"</t>
  </si>
  <si>
    <t>1730000000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</si>
  <si>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</si>
  <si>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1720000000</t>
  </si>
  <si>
    <t>Подпрограмма "Благоустройство территорий"</t>
  </si>
  <si>
    <t>1710000000</t>
  </si>
  <si>
    <t>Муниципальная программа "Формирование современной комфортной городской среды"</t>
  </si>
  <si>
    <t>1640000000</t>
  </si>
  <si>
    <t>Подпрограмма "Реализация политики пространственного развития"</t>
  </si>
  <si>
    <t>Муниципальная программа "Архитектура и градостроительство"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</si>
  <si>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</si>
  <si>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Подпрограмма "Дороги Подмосковья"</t>
  </si>
  <si>
    <t>Подпрограмма "Пассажирский транспорт общего пользования"</t>
  </si>
  <si>
    <t>Муниципальная программа "Развитие и функционирование дорожно-транспортного комплекса"</t>
  </si>
  <si>
    <t>1350000000</t>
  </si>
  <si>
    <t>Подпрограмма "Молодежь Подмосковья"</t>
  </si>
  <si>
    <t>Подпрограмма "Эффективное местное самоуправление Московской области"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</si>
  <si>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</si>
  <si>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</si>
  <si>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1250000000</t>
  </si>
  <si>
    <t>1240000000</t>
  </si>
  <si>
    <t>Подпрограмма "Совершенствование муниципальной службы Московской области"</t>
  </si>
  <si>
    <t>Подпрограмма "Развитие имущественного комплекса"</t>
  </si>
  <si>
    <t>Муниципальная программа "Управление имуществом и муниципальными финансами"</t>
  </si>
  <si>
    <t>1140000000</t>
  </si>
  <si>
    <t>Подпрограмма "Развитие потребительского рынка и услуг на территории муниципального образования Московской области"</t>
  </si>
  <si>
    <t>1130000000</t>
  </si>
  <si>
    <t>Подпрограмма "Развитие малого и среднего предпринимательства"</t>
  </si>
  <si>
    <t>Подпрограмма "Инвестиции"</t>
  </si>
  <si>
    <t>Муниципальная программа "Предпринимательство"</t>
  </si>
  <si>
    <t>1080000000</t>
  </si>
  <si>
    <t>1060000000</t>
  </si>
  <si>
    <t>Подпрограмма "Развитие газификации"</t>
  </si>
  <si>
    <t>Подпрограмма "Создание условий для обеспечения качественными коммунальными услугами"</t>
  </si>
  <si>
    <t>Подпрограмма "Системы водоотведения"</t>
  </si>
  <si>
    <t>Муниципальная программа "Развитие инженерной инфраструктуры и энергоэффективности"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</si>
  <si>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</si>
  <si>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0920000000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</si>
  <si>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</si>
  <si>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Муниципальная программа "Жилище"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</si>
  <si>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</si>
  <si>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</si>
  <si>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</si>
  <si>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Муниципальная программа "Безопасность и обеспечение безопасности жизнедеятельности населения"</t>
  </si>
  <si>
    <t>0750000000</t>
  </si>
  <si>
    <t>Подпрограмма "Региональная программа в области обращения с отходами, в том числе с твердыми коммунальными отходами"</t>
  </si>
  <si>
    <t>Подпрограмма "Развитие водохозяйственного комплекса"</t>
  </si>
  <si>
    <t>Подпрограмма "Охрана окружающей среды"</t>
  </si>
  <si>
    <t>Муниципальная программа "Экология и окружающая среда"</t>
  </si>
  <si>
    <t>0640000000</t>
  </si>
  <si>
    <t>Подпрограмма "Обеспечение эпизоотического и ветеринарно-санитарного благополучия"</t>
  </si>
  <si>
    <t>0630000000</t>
  </si>
  <si>
    <t>Подпрограмма "Комплексное развитие сельских территорий"</t>
  </si>
  <si>
    <t>0620000000</t>
  </si>
  <si>
    <t>Подпрограмма "Развитие мелиорации земель сельскохозяйственного назначения"</t>
  </si>
  <si>
    <t>Муниципальная программа "Развитие сельского хозяйства"</t>
  </si>
  <si>
    <t>0530000000</t>
  </si>
  <si>
    <t>Подпрограмма "Подготовка спортивного резерва"</t>
  </si>
  <si>
    <t>Подпрограмма "Развитие физической культуры и спорта"</t>
  </si>
  <si>
    <t>Муниципальная программа "Спорт"</t>
  </si>
  <si>
    <t>0490000000</t>
  </si>
  <si>
    <t>Подпрограмма "Развитие и поддержка социально ориентированных некоммерческих организаций"</t>
  </si>
  <si>
    <t>0430000000</t>
  </si>
  <si>
    <t>Подпрограмма "Развитие системы отдыха и оздоровления детей"</t>
  </si>
  <si>
    <t>0420000000</t>
  </si>
  <si>
    <t>Подпрограмма "Доступная среда"</t>
  </si>
  <si>
    <t>0410000000</t>
  </si>
  <si>
    <t>Подпрограмма "Социальная поддержка граждан"</t>
  </si>
  <si>
    <t>Муниципальная программа "Социальная защита населения"</t>
  </si>
  <si>
    <t>0350000000</t>
  </si>
  <si>
    <t>Подпрограмма "Обеспечивающая подпрограмма"</t>
  </si>
  <si>
    <t>Подпрограмма "Дополнительное образование, воспитание и психолого-социальное сопровождение детей"</t>
  </si>
  <si>
    <t>Подпрограмма "Общее образование"</t>
  </si>
  <si>
    <t>Подпрограмма "Дошкольное образование"</t>
  </si>
  <si>
    <t>Муниципальная программа "Образование"</t>
  </si>
  <si>
    <t>0290000000</t>
  </si>
  <si>
    <t>Подпрограмма "Развитие парков культуры и отдыха"</t>
  </si>
  <si>
    <t>0280000000</t>
  </si>
  <si>
    <t>0270000000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</si>
  <si>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</si>
  <si>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0240000000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</si>
  <si>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</si>
  <si>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Подпрограмма "Развитие библиотечного дела"</t>
  </si>
  <si>
    <t>Подпрограмма "Развитие музейного дела и народных художественных промыслов"</t>
  </si>
  <si>
    <t>Муниципальная программа "Культура"</t>
  </si>
  <si>
    <t>0150000000</t>
  </si>
  <si>
    <t>Подпрограмма "Финансовое обеспечение системы организации медицинской помощи"</t>
  </si>
  <si>
    <t>Муниципальная программа "Здравоохранение"</t>
  </si>
  <si>
    <t>% исполнения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</si>
  <si>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</si>
  <si>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</si>
  <si>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</si>
  <si>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</si>
  <si>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</si>
  <si>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</si>
  <si>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</si>
  <si>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</si>
  <si>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</si>
  <si>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</si>
  <si>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</si>
  <si>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000 1 05 01011 01 0000 110</t>
  </si>
  <si>
    <t>Налог, взимаемый с налогоплательщиков, выбравших в качестве объекта налогообложения доходы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</si>
  <si>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</si>
  <si>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</si>
  <si>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</si>
  <si>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</si>
  <si>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</si>
  <si>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</si>
  <si>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</si>
  <si>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</si>
  <si>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</si>
  <si>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</si>
  <si>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</si>
  <si>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000 1 11 09044 04 0014 120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</si>
  <si>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</si>
  <si>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</si>
  <si>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</si>
  <si>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000 1 11 09080 04 0008 120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</si>
  <si>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</si>
  <si>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000 1 11 09080 04 0009 120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</si>
  <si>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</si>
  <si>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</si>
  <si>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</si>
  <si>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</si>
  <si>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</si>
  <si>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</si>
  <si>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</si>
  <si>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000 1 12 01042 01 0000 120</t>
  </si>
  <si>
    <t>Плата за размещение твердых коммунальных отходов</t>
  </si>
  <si>
    <t xml:space="preserve">доходы от платных услуг, оказываемых казенными учреждениями (соц сфера) </t>
  </si>
  <si>
    <t>доходы от платных услуг, оказываемых казенными учреждениями (Комитет по архитектуре и градостроительству МО)</t>
  </si>
  <si>
    <t>000 1 13 02064 04 0000 130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</si>
  <si>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</si>
  <si>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000 1 13 02994 04 0012 130</t>
  </si>
  <si>
    <t xml:space="preserve">Возврат остатков (администрация) </t>
  </si>
  <si>
    <t>000 1 13 02994 04 0013 130</t>
  </si>
  <si>
    <t xml:space="preserve">Возврат остатков (мун. задания "4") </t>
  </si>
  <si>
    <t>Прочие доходы от компенсации затрат бюджетов городских округов (родительская плата в ДДО)</t>
  </si>
  <si>
    <t>000 1 17 15020 04 0000 150</t>
  </si>
  <si>
    <t>Инициативные платежи, зачисляемые в бюджеты городских округов</t>
  </si>
  <si>
    <t>для поступлений инициативных платежей для реализации каждого инициативного проекта</t>
  </si>
  <si>
    <t>000 2 02 19999 04 0000 150</t>
  </si>
  <si>
    <t xml:space="preserve">Прочие дотации бюджетам городских округов 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</si>
  <si>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</si>
  <si>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</si>
  <si>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 xml:space="preserve"> - на ремонт дворовых территорий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</si>
  <si>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</si>
  <si>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>000 2 02 20299 04 0000 150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</si>
  <si>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</si>
  <si>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</si>
  <si>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</si>
  <si>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</si>
  <si>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>000 2 02 25065 04 0000 150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</si>
  <si>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</si>
  <si>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</si>
  <si>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</si>
  <si>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</si>
  <si>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</si>
  <si>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000 2 02 25519 04 0000 150 </t>
  </si>
  <si>
    <t xml:space="preserve">Субсидии бюджетам городских округов на поддержку отрасли культуры   </t>
  </si>
  <si>
    <t>000 2 02 25576 04 0000 150</t>
  </si>
  <si>
    <t>Субсидии бюджетам городских округов на обеспечение комплексного развития сельских территорий</t>
  </si>
  <si>
    <t xml:space="preserve"> - на благоустройство общественных территорий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</si>
  <si>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</si>
  <si>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мероприятия по улучшению жилищных условий граждан, проживающих на сельских территориях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</si>
  <si>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</si>
  <si>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</si>
  <si>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000 2 02 27112 04 0020 150</t>
  </si>
  <si>
    <t>000 2 02 27112 04 0021 150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</si>
  <si>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</si>
  <si>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</si>
  <si>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</si>
  <si>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</si>
  <si>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обеспечение комплексного развития сельских территорий (Устройство контейнерных площадок)</t>
  </si>
  <si>
    <t xml:space="preserve"> - устройство контейнерных площадок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</si>
  <si>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</si>
  <si>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</si>
  <si>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</si>
  <si>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</si>
  <si>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</si>
  <si>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</si>
  <si>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</si>
  <si>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</si>
  <si>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</si>
  <si>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</si>
  <si>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</si>
  <si>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000 2 02 30029 04 0004 150</t>
  </si>
  <si>
    <t>000 2 02 30029 04 0005 150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</si>
  <si>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</si>
  <si>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000 2 02 35135 04 0000 150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</si>
  <si>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</si>
  <si>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</si>
  <si>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</si>
  <si>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000 2 02 35469 04 0000 150</t>
  </si>
  <si>
    <t>Субвенции бюджетам городских округов на проведение Всероссийской переписи населения 2020 года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</si>
  <si>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0"/>
        <rFont val="Arial Narrow"/>
        <family val="2"/>
        <charset val="204"/>
      </rPr>
      <t xml:space="preserve">в муниципальных общеобразовательных организациях </t>
    </r>
    <r>
      <rPr>
        <i/>
        <sz val="10"/>
        <rFont val="Arial Narrow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</si>
  <si>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0"/>
        <rFont val="Arial Narrow"/>
        <family val="2"/>
        <charset val="204"/>
      </rPr>
      <t xml:space="preserve">в муниципальных дошкольных образовательных организациях </t>
    </r>
    <r>
      <rPr>
        <i/>
        <sz val="10"/>
        <rFont val="Arial Narrow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</si>
  <si>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0"/>
        <rFont val="Arial Narrow"/>
        <family val="2"/>
        <charset val="204"/>
      </rPr>
      <t>в частных общеобразовательных организациях</t>
    </r>
    <r>
      <rPr>
        <i/>
        <sz val="10"/>
        <rFont val="Arial Narrow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</si>
  <si>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</si>
  <si>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</si>
  <si>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 xml:space="preserve"> - на возмещение расходов на материально-техническое обеспечение клубов «Активное долголетие»</t>
  </si>
  <si>
    <t>000 2 04 04010 04 0000 150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</si>
  <si>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</si>
  <si>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Оценка ожидаемого исполнения бюджета городского округа Ступино Московской области за 2020 год</t>
  </si>
  <si>
    <t>план с учетом принятых изменений на 01.11.2020г</t>
  </si>
  <si>
    <t>Ожидаемое исполнение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</si>
</sst>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[&gt;=50]#,##0.0,;[Red][&lt;=-50]\-#,##0.0,;#,##0.0,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Arial Narrow"/>
      <family val="2"/>
      <charset val="204"/>
    </font>
    <font>
      <sz val="10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  <charset val="204"/>
    </font>
    <font>
      <i/>
      <sz val="10"/>
      <name val="Arial Narrow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0"/>
      <name val="Arial Narrow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2"/>
    <xf numFmtId="0" fontId="1" fillId="0" borderId="2"/>
  </cellStyleXfs>
  <cellXfs count="77">
    <xf numFmtId="0" fontId="0" fillId="0" borderId="0" xfId="0"/>
    <xf numFmtId="0" fontId="4" fillId="0" borderId="2" xfId="2" applyFont="1" applyFill="1" applyAlignment="1">
      <alignment vertical="center"/>
    </xf>
    <xf numFmtId="0" fontId="5" fillId="0" borderId="2" xfId="2" applyFont="1" applyFill="1" applyAlignment="1">
      <alignment horizontal="right" vertical="center"/>
    </xf>
    <xf numFmtId="0" fontId="4" fillId="0" borderId="2" xfId="2" applyFont="1" applyFill="1" applyAlignment="1">
      <alignment horizontal="center" vertical="center"/>
    </xf>
    <xf numFmtId="0" fontId="6" fillId="0" borderId="2" xfId="2" applyFont="1" applyFill="1" applyAlignment="1">
      <alignment horizontal="center" vertical="center" wrapText="1"/>
    </xf>
    <xf numFmtId="1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164" fontId="6" fillId="0" borderId="1" xfId="1" applyNumberFormat="1" applyFont="1" applyFill="1" applyBorder="1" applyAlignment="1" applyProtection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left" vertical="center" wrapText="1" indent="1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 indent="1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left" vertical="center" wrapText="1" indent="2"/>
    </xf>
    <xf numFmtId="164" fontId="7" fillId="0" borderId="1" xfId="2" applyNumberFormat="1" applyFont="1" applyFill="1" applyBorder="1" applyAlignment="1">
      <alignment horizontal="center" vertical="center"/>
    </xf>
    <xf numFmtId="0" fontId="7" fillId="0" borderId="2" xfId="2" applyFont="1" applyFill="1" applyAlignment="1">
      <alignment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164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 indent="1"/>
    </xf>
    <xf numFmtId="0" fontId="4" fillId="0" borderId="1" xfId="2" applyNumberFormat="1" applyFont="1" applyFill="1" applyBorder="1" applyAlignment="1" applyProtection="1">
      <alignment horizontal="left" vertical="center" wrapText="1" indent="2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" fontId="6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>
      <alignment horizontal="left" vertical="center" wrapText="1" indent="1"/>
    </xf>
    <xf numFmtId="164" fontId="4" fillId="0" borderId="1" xfId="1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 indent="1"/>
      <protection locked="0"/>
    </xf>
    <xf numFmtId="164" fontId="6" fillId="0" borderId="3" xfId="1" applyNumberFormat="1" applyFont="1" applyFill="1" applyBorder="1" applyAlignment="1" applyProtection="1">
      <alignment horizontal="center" vertical="center"/>
    </xf>
    <xf numFmtId="0" fontId="4" fillId="0" borderId="2" xfId="2" applyFont="1" applyFill="1" applyAlignment="1">
      <alignment vertical="center" wrapText="1"/>
    </xf>
    <xf numFmtId="0" fontId="3" fillId="0" borderId="2" xfId="2" applyFont="1" applyFill="1" applyAlignment="1">
      <alignment horizontal="center" vertical="center" wrapText="1"/>
    </xf>
    <xf numFmtId="0" fontId="1" fillId="0" borderId="2" xfId="3"/>
    <xf numFmtId="0" fontId="8" fillId="0" borderId="2" xfId="3" applyNumberFormat="1" applyFont="1" applyBorder="1"/>
    <xf numFmtId="0" fontId="9" fillId="0" borderId="2" xfId="3" applyFont="1" applyBorder="1"/>
    <xf numFmtId="0" fontId="8" fillId="0" borderId="2" xfId="3" applyNumberFormat="1" applyFont="1" applyBorder="1"/>
    <xf numFmtId="0" fontId="7" fillId="0" borderId="1" xfId="2" applyNumberFormat="1" applyFont="1" applyFill="1" applyBorder="1" applyAlignment="1" applyProtection="1">
      <alignment horizontal="left" vertical="center" wrapText="1" indent="3"/>
    </xf>
    <xf numFmtId="1" fontId="4" fillId="3" borderId="1" xfId="2" applyNumberFormat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left" vertical="center" wrapText="1" inden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 inden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>
      <alignment horizontal="right" vertical="center"/>
    </xf>
    <xf numFmtId="165" fontId="12" fillId="0" borderId="1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/>
    <xf numFmtId="0" fontId="1" fillId="0" borderId="2" xfId="3" applyFill="1"/>
    <xf numFmtId="4" fontId="12" fillId="0" borderId="1" xfId="3" applyNumberFormat="1" applyFont="1" applyFill="1" applyBorder="1" applyAlignment="1">
      <alignment horizontal="right" vertical="center"/>
    </xf>
    <xf numFmtId="4" fontId="13" fillId="0" borderId="1" xfId="3" applyNumberFormat="1" applyFont="1" applyFill="1" applyBorder="1" applyAlignment="1">
      <alignment horizontal="right" vertical="center"/>
    </xf>
    <xf numFmtId="0" fontId="3" fillId="0" borderId="2" xfId="2" applyFont="1" applyFill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left" vertical="center" wrapText="1"/>
    </xf>
    <xf numFmtId="0" fontId="10" fillId="2" borderId="1" xfId="3" applyNumberFormat="1" applyFont="1" applyFill="1" applyBorder="1" applyAlignment="1">
      <alignment horizontal="left" vertical="center"/>
    </xf>
    <xf numFmtId="0" fontId="8" fillId="0" borderId="2" xfId="3" applyNumberFormat="1" applyFont="1" applyBorder="1"/>
    <xf numFmtId="0" fontId="10" fillId="2" borderId="1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Прил 1_Доходы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27" zoomScaleNormal="100" workbookViewId="0">
      <selection activeCell="B83" sqref="B83"/>
    </sheetView>
  </sheetViews>
  <sheetFormatPr defaultColWidth="9.109375" defaultRowHeight="13.8" x14ac:dyDescent="0.3"/>
  <cols>
    <col min="1" max="1" width="21.6640625" style="33" customWidth="1"/>
    <col min="2" max="2" width="75.88671875" style="33" customWidth="1"/>
    <col min="3" max="4" width="13.33203125" style="1" customWidth="1"/>
    <col min="5" max="5" width="9.33203125" style="3" hidden="1" customWidth="1"/>
    <col min="6" max="6" width="11.6640625" style="1" customWidth="1"/>
    <col min="7" max="256" width="9.109375" style="1"/>
    <col min="257" max="257" width="21.6640625" style="1" customWidth="1"/>
    <col min="258" max="258" width="75.88671875" style="1" customWidth="1"/>
    <col min="259" max="260" width="13.33203125" style="1" customWidth="1"/>
    <col min="261" max="261" width="7.44140625" style="1" customWidth="1"/>
    <col min="262" max="512" width="9.109375" style="1"/>
    <col min="513" max="513" width="21.6640625" style="1" customWidth="1"/>
    <col min="514" max="514" width="75.88671875" style="1" customWidth="1"/>
    <col min="515" max="516" width="13.33203125" style="1" customWidth="1"/>
    <col min="517" max="517" width="7.44140625" style="1" customWidth="1"/>
    <col min="518" max="768" width="9.109375" style="1"/>
    <col min="769" max="769" width="21.6640625" style="1" customWidth="1"/>
    <col min="770" max="770" width="75.88671875" style="1" customWidth="1"/>
    <col min="771" max="772" width="13.33203125" style="1" customWidth="1"/>
    <col min="773" max="773" width="7.44140625" style="1" customWidth="1"/>
    <col min="774" max="1024" width="9.109375" style="1"/>
    <col min="1025" max="1025" width="21.6640625" style="1" customWidth="1"/>
    <col min="1026" max="1026" width="75.88671875" style="1" customWidth="1"/>
    <col min="1027" max="1028" width="13.33203125" style="1" customWidth="1"/>
    <col min="1029" max="1029" width="7.44140625" style="1" customWidth="1"/>
    <col min="1030" max="1280" width="9.109375" style="1"/>
    <col min="1281" max="1281" width="21.6640625" style="1" customWidth="1"/>
    <col min="1282" max="1282" width="75.88671875" style="1" customWidth="1"/>
    <col min="1283" max="1284" width="13.33203125" style="1" customWidth="1"/>
    <col min="1285" max="1285" width="7.44140625" style="1" customWidth="1"/>
    <col min="1286" max="1536" width="9.109375" style="1"/>
    <col min="1537" max="1537" width="21.6640625" style="1" customWidth="1"/>
    <col min="1538" max="1538" width="75.88671875" style="1" customWidth="1"/>
    <col min="1539" max="1540" width="13.33203125" style="1" customWidth="1"/>
    <col min="1541" max="1541" width="7.44140625" style="1" customWidth="1"/>
    <col min="1542" max="1792" width="9.109375" style="1"/>
    <col min="1793" max="1793" width="21.6640625" style="1" customWidth="1"/>
    <col min="1794" max="1794" width="75.88671875" style="1" customWidth="1"/>
    <col min="1795" max="1796" width="13.33203125" style="1" customWidth="1"/>
    <col min="1797" max="1797" width="7.44140625" style="1" customWidth="1"/>
    <col min="1798" max="2048" width="9.109375" style="1"/>
    <col min="2049" max="2049" width="21.6640625" style="1" customWidth="1"/>
    <col min="2050" max="2050" width="75.88671875" style="1" customWidth="1"/>
    <col min="2051" max="2052" width="13.33203125" style="1" customWidth="1"/>
    <col min="2053" max="2053" width="7.44140625" style="1" customWidth="1"/>
    <col min="2054" max="2304" width="9.109375" style="1"/>
    <col min="2305" max="2305" width="21.6640625" style="1" customWidth="1"/>
    <col min="2306" max="2306" width="75.88671875" style="1" customWidth="1"/>
    <col min="2307" max="2308" width="13.33203125" style="1" customWidth="1"/>
    <col min="2309" max="2309" width="7.44140625" style="1" customWidth="1"/>
    <col min="2310" max="2560" width="9.109375" style="1"/>
    <col min="2561" max="2561" width="21.6640625" style="1" customWidth="1"/>
    <col min="2562" max="2562" width="75.88671875" style="1" customWidth="1"/>
    <col min="2563" max="2564" width="13.33203125" style="1" customWidth="1"/>
    <col min="2565" max="2565" width="7.44140625" style="1" customWidth="1"/>
    <col min="2566" max="2816" width="9.109375" style="1"/>
    <col min="2817" max="2817" width="21.6640625" style="1" customWidth="1"/>
    <col min="2818" max="2818" width="75.88671875" style="1" customWidth="1"/>
    <col min="2819" max="2820" width="13.33203125" style="1" customWidth="1"/>
    <col min="2821" max="2821" width="7.44140625" style="1" customWidth="1"/>
    <col min="2822" max="3072" width="9.109375" style="1"/>
    <col min="3073" max="3073" width="21.6640625" style="1" customWidth="1"/>
    <col min="3074" max="3074" width="75.88671875" style="1" customWidth="1"/>
    <col min="3075" max="3076" width="13.33203125" style="1" customWidth="1"/>
    <col min="3077" max="3077" width="7.44140625" style="1" customWidth="1"/>
    <col min="3078" max="3328" width="9.109375" style="1"/>
    <col min="3329" max="3329" width="21.6640625" style="1" customWidth="1"/>
    <col min="3330" max="3330" width="75.88671875" style="1" customWidth="1"/>
    <col min="3331" max="3332" width="13.33203125" style="1" customWidth="1"/>
    <col min="3333" max="3333" width="7.44140625" style="1" customWidth="1"/>
    <col min="3334" max="3584" width="9.109375" style="1"/>
    <col min="3585" max="3585" width="21.6640625" style="1" customWidth="1"/>
    <col min="3586" max="3586" width="75.88671875" style="1" customWidth="1"/>
    <col min="3587" max="3588" width="13.33203125" style="1" customWidth="1"/>
    <col min="3589" max="3589" width="7.44140625" style="1" customWidth="1"/>
    <col min="3590" max="3840" width="9.109375" style="1"/>
    <col min="3841" max="3841" width="21.6640625" style="1" customWidth="1"/>
    <col min="3842" max="3842" width="75.88671875" style="1" customWidth="1"/>
    <col min="3843" max="3844" width="13.33203125" style="1" customWidth="1"/>
    <col min="3845" max="3845" width="7.44140625" style="1" customWidth="1"/>
    <col min="3846" max="4096" width="9.109375" style="1"/>
    <col min="4097" max="4097" width="21.6640625" style="1" customWidth="1"/>
    <col min="4098" max="4098" width="75.88671875" style="1" customWidth="1"/>
    <col min="4099" max="4100" width="13.33203125" style="1" customWidth="1"/>
    <col min="4101" max="4101" width="7.44140625" style="1" customWidth="1"/>
    <col min="4102" max="4352" width="9.109375" style="1"/>
    <col min="4353" max="4353" width="21.6640625" style="1" customWidth="1"/>
    <col min="4354" max="4354" width="75.88671875" style="1" customWidth="1"/>
    <col min="4355" max="4356" width="13.33203125" style="1" customWidth="1"/>
    <col min="4357" max="4357" width="7.44140625" style="1" customWidth="1"/>
    <col min="4358" max="4608" width="9.109375" style="1"/>
    <col min="4609" max="4609" width="21.6640625" style="1" customWidth="1"/>
    <col min="4610" max="4610" width="75.88671875" style="1" customWidth="1"/>
    <col min="4611" max="4612" width="13.33203125" style="1" customWidth="1"/>
    <col min="4613" max="4613" width="7.44140625" style="1" customWidth="1"/>
    <col min="4614" max="4864" width="9.109375" style="1"/>
    <col min="4865" max="4865" width="21.6640625" style="1" customWidth="1"/>
    <col min="4866" max="4866" width="75.88671875" style="1" customWidth="1"/>
    <col min="4867" max="4868" width="13.33203125" style="1" customWidth="1"/>
    <col min="4869" max="4869" width="7.44140625" style="1" customWidth="1"/>
    <col min="4870" max="5120" width="9.109375" style="1"/>
    <col min="5121" max="5121" width="21.6640625" style="1" customWidth="1"/>
    <col min="5122" max="5122" width="75.88671875" style="1" customWidth="1"/>
    <col min="5123" max="5124" width="13.33203125" style="1" customWidth="1"/>
    <col min="5125" max="5125" width="7.44140625" style="1" customWidth="1"/>
    <col min="5126" max="5376" width="9.109375" style="1"/>
    <col min="5377" max="5377" width="21.6640625" style="1" customWidth="1"/>
    <col min="5378" max="5378" width="75.88671875" style="1" customWidth="1"/>
    <col min="5379" max="5380" width="13.33203125" style="1" customWidth="1"/>
    <col min="5381" max="5381" width="7.44140625" style="1" customWidth="1"/>
    <col min="5382" max="5632" width="9.109375" style="1"/>
    <col min="5633" max="5633" width="21.6640625" style="1" customWidth="1"/>
    <col min="5634" max="5634" width="75.88671875" style="1" customWidth="1"/>
    <col min="5635" max="5636" width="13.33203125" style="1" customWidth="1"/>
    <col min="5637" max="5637" width="7.44140625" style="1" customWidth="1"/>
    <col min="5638" max="5888" width="9.109375" style="1"/>
    <col min="5889" max="5889" width="21.6640625" style="1" customWidth="1"/>
    <col min="5890" max="5890" width="75.88671875" style="1" customWidth="1"/>
    <col min="5891" max="5892" width="13.33203125" style="1" customWidth="1"/>
    <col min="5893" max="5893" width="7.44140625" style="1" customWidth="1"/>
    <col min="5894" max="6144" width="9.109375" style="1"/>
    <col min="6145" max="6145" width="21.6640625" style="1" customWidth="1"/>
    <col min="6146" max="6146" width="75.88671875" style="1" customWidth="1"/>
    <col min="6147" max="6148" width="13.33203125" style="1" customWidth="1"/>
    <col min="6149" max="6149" width="7.44140625" style="1" customWidth="1"/>
    <col min="6150" max="6400" width="9.109375" style="1"/>
    <col min="6401" max="6401" width="21.6640625" style="1" customWidth="1"/>
    <col min="6402" max="6402" width="75.88671875" style="1" customWidth="1"/>
    <col min="6403" max="6404" width="13.33203125" style="1" customWidth="1"/>
    <col min="6405" max="6405" width="7.44140625" style="1" customWidth="1"/>
    <col min="6406" max="6656" width="9.109375" style="1"/>
    <col min="6657" max="6657" width="21.6640625" style="1" customWidth="1"/>
    <col min="6658" max="6658" width="75.88671875" style="1" customWidth="1"/>
    <col min="6659" max="6660" width="13.33203125" style="1" customWidth="1"/>
    <col min="6661" max="6661" width="7.44140625" style="1" customWidth="1"/>
    <col min="6662" max="6912" width="9.109375" style="1"/>
    <col min="6913" max="6913" width="21.6640625" style="1" customWidth="1"/>
    <col min="6914" max="6914" width="75.88671875" style="1" customWidth="1"/>
    <col min="6915" max="6916" width="13.33203125" style="1" customWidth="1"/>
    <col min="6917" max="6917" width="7.44140625" style="1" customWidth="1"/>
    <col min="6918" max="7168" width="9.109375" style="1"/>
    <col min="7169" max="7169" width="21.6640625" style="1" customWidth="1"/>
    <col min="7170" max="7170" width="75.88671875" style="1" customWidth="1"/>
    <col min="7171" max="7172" width="13.33203125" style="1" customWidth="1"/>
    <col min="7173" max="7173" width="7.44140625" style="1" customWidth="1"/>
    <col min="7174" max="7424" width="9.109375" style="1"/>
    <col min="7425" max="7425" width="21.6640625" style="1" customWidth="1"/>
    <col min="7426" max="7426" width="75.88671875" style="1" customWidth="1"/>
    <col min="7427" max="7428" width="13.33203125" style="1" customWidth="1"/>
    <col min="7429" max="7429" width="7.44140625" style="1" customWidth="1"/>
    <col min="7430" max="7680" width="9.109375" style="1"/>
    <col min="7681" max="7681" width="21.6640625" style="1" customWidth="1"/>
    <col min="7682" max="7682" width="75.88671875" style="1" customWidth="1"/>
    <col min="7683" max="7684" width="13.33203125" style="1" customWidth="1"/>
    <col min="7685" max="7685" width="7.44140625" style="1" customWidth="1"/>
    <col min="7686" max="7936" width="9.109375" style="1"/>
    <col min="7937" max="7937" width="21.6640625" style="1" customWidth="1"/>
    <col min="7938" max="7938" width="75.88671875" style="1" customWidth="1"/>
    <col min="7939" max="7940" width="13.33203125" style="1" customWidth="1"/>
    <col min="7941" max="7941" width="7.44140625" style="1" customWidth="1"/>
    <col min="7942" max="8192" width="9.109375" style="1"/>
    <col min="8193" max="8193" width="21.6640625" style="1" customWidth="1"/>
    <col min="8194" max="8194" width="75.88671875" style="1" customWidth="1"/>
    <col min="8195" max="8196" width="13.33203125" style="1" customWidth="1"/>
    <col min="8197" max="8197" width="7.44140625" style="1" customWidth="1"/>
    <col min="8198" max="8448" width="9.109375" style="1"/>
    <col min="8449" max="8449" width="21.6640625" style="1" customWidth="1"/>
    <col min="8450" max="8450" width="75.88671875" style="1" customWidth="1"/>
    <col min="8451" max="8452" width="13.33203125" style="1" customWidth="1"/>
    <col min="8453" max="8453" width="7.44140625" style="1" customWidth="1"/>
    <col min="8454" max="8704" width="9.109375" style="1"/>
    <col min="8705" max="8705" width="21.6640625" style="1" customWidth="1"/>
    <col min="8706" max="8706" width="75.88671875" style="1" customWidth="1"/>
    <col min="8707" max="8708" width="13.33203125" style="1" customWidth="1"/>
    <col min="8709" max="8709" width="7.44140625" style="1" customWidth="1"/>
    <col min="8710" max="8960" width="9.109375" style="1"/>
    <col min="8961" max="8961" width="21.6640625" style="1" customWidth="1"/>
    <col min="8962" max="8962" width="75.88671875" style="1" customWidth="1"/>
    <col min="8963" max="8964" width="13.33203125" style="1" customWidth="1"/>
    <col min="8965" max="8965" width="7.44140625" style="1" customWidth="1"/>
    <col min="8966" max="9216" width="9.109375" style="1"/>
    <col min="9217" max="9217" width="21.6640625" style="1" customWidth="1"/>
    <col min="9218" max="9218" width="75.88671875" style="1" customWidth="1"/>
    <col min="9219" max="9220" width="13.33203125" style="1" customWidth="1"/>
    <col min="9221" max="9221" width="7.44140625" style="1" customWidth="1"/>
    <col min="9222" max="9472" width="9.109375" style="1"/>
    <col min="9473" max="9473" width="21.6640625" style="1" customWidth="1"/>
    <col min="9474" max="9474" width="75.88671875" style="1" customWidth="1"/>
    <col min="9475" max="9476" width="13.33203125" style="1" customWidth="1"/>
    <col min="9477" max="9477" width="7.44140625" style="1" customWidth="1"/>
    <col min="9478" max="9728" width="9.109375" style="1"/>
    <col min="9729" max="9729" width="21.6640625" style="1" customWidth="1"/>
    <col min="9730" max="9730" width="75.88671875" style="1" customWidth="1"/>
    <col min="9731" max="9732" width="13.33203125" style="1" customWidth="1"/>
    <col min="9733" max="9733" width="7.44140625" style="1" customWidth="1"/>
    <col min="9734" max="9984" width="9.109375" style="1"/>
    <col min="9985" max="9985" width="21.6640625" style="1" customWidth="1"/>
    <col min="9986" max="9986" width="75.88671875" style="1" customWidth="1"/>
    <col min="9987" max="9988" width="13.33203125" style="1" customWidth="1"/>
    <col min="9989" max="9989" width="7.44140625" style="1" customWidth="1"/>
    <col min="9990" max="10240" width="9.109375" style="1"/>
    <col min="10241" max="10241" width="21.6640625" style="1" customWidth="1"/>
    <col min="10242" max="10242" width="75.88671875" style="1" customWidth="1"/>
    <col min="10243" max="10244" width="13.33203125" style="1" customWidth="1"/>
    <col min="10245" max="10245" width="7.44140625" style="1" customWidth="1"/>
    <col min="10246" max="10496" width="9.109375" style="1"/>
    <col min="10497" max="10497" width="21.6640625" style="1" customWidth="1"/>
    <col min="10498" max="10498" width="75.88671875" style="1" customWidth="1"/>
    <col min="10499" max="10500" width="13.33203125" style="1" customWidth="1"/>
    <col min="10501" max="10501" width="7.44140625" style="1" customWidth="1"/>
    <col min="10502" max="10752" width="9.109375" style="1"/>
    <col min="10753" max="10753" width="21.6640625" style="1" customWidth="1"/>
    <col min="10754" max="10754" width="75.88671875" style="1" customWidth="1"/>
    <col min="10755" max="10756" width="13.33203125" style="1" customWidth="1"/>
    <col min="10757" max="10757" width="7.44140625" style="1" customWidth="1"/>
    <col min="10758" max="11008" width="9.109375" style="1"/>
    <col min="11009" max="11009" width="21.6640625" style="1" customWidth="1"/>
    <col min="11010" max="11010" width="75.88671875" style="1" customWidth="1"/>
    <col min="11011" max="11012" width="13.33203125" style="1" customWidth="1"/>
    <col min="11013" max="11013" width="7.44140625" style="1" customWidth="1"/>
    <col min="11014" max="11264" width="9.109375" style="1"/>
    <col min="11265" max="11265" width="21.6640625" style="1" customWidth="1"/>
    <col min="11266" max="11266" width="75.88671875" style="1" customWidth="1"/>
    <col min="11267" max="11268" width="13.33203125" style="1" customWidth="1"/>
    <col min="11269" max="11269" width="7.44140625" style="1" customWidth="1"/>
    <col min="11270" max="11520" width="9.109375" style="1"/>
    <col min="11521" max="11521" width="21.6640625" style="1" customWidth="1"/>
    <col min="11522" max="11522" width="75.88671875" style="1" customWidth="1"/>
    <col min="11523" max="11524" width="13.33203125" style="1" customWidth="1"/>
    <col min="11525" max="11525" width="7.44140625" style="1" customWidth="1"/>
    <col min="11526" max="11776" width="9.109375" style="1"/>
    <col min="11777" max="11777" width="21.6640625" style="1" customWidth="1"/>
    <col min="11778" max="11778" width="75.88671875" style="1" customWidth="1"/>
    <col min="11779" max="11780" width="13.33203125" style="1" customWidth="1"/>
    <col min="11781" max="11781" width="7.44140625" style="1" customWidth="1"/>
    <col min="11782" max="12032" width="9.109375" style="1"/>
    <col min="12033" max="12033" width="21.6640625" style="1" customWidth="1"/>
    <col min="12034" max="12034" width="75.88671875" style="1" customWidth="1"/>
    <col min="12035" max="12036" width="13.33203125" style="1" customWidth="1"/>
    <col min="12037" max="12037" width="7.44140625" style="1" customWidth="1"/>
    <col min="12038" max="12288" width="9.109375" style="1"/>
    <col min="12289" max="12289" width="21.6640625" style="1" customWidth="1"/>
    <col min="12290" max="12290" width="75.88671875" style="1" customWidth="1"/>
    <col min="12291" max="12292" width="13.33203125" style="1" customWidth="1"/>
    <col min="12293" max="12293" width="7.44140625" style="1" customWidth="1"/>
    <col min="12294" max="12544" width="9.109375" style="1"/>
    <col min="12545" max="12545" width="21.6640625" style="1" customWidth="1"/>
    <col min="12546" max="12546" width="75.88671875" style="1" customWidth="1"/>
    <col min="12547" max="12548" width="13.33203125" style="1" customWidth="1"/>
    <col min="12549" max="12549" width="7.44140625" style="1" customWidth="1"/>
    <col min="12550" max="12800" width="9.109375" style="1"/>
    <col min="12801" max="12801" width="21.6640625" style="1" customWidth="1"/>
    <col min="12802" max="12802" width="75.88671875" style="1" customWidth="1"/>
    <col min="12803" max="12804" width="13.33203125" style="1" customWidth="1"/>
    <col min="12805" max="12805" width="7.44140625" style="1" customWidth="1"/>
    <col min="12806" max="13056" width="9.109375" style="1"/>
    <col min="13057" max="13057" width="21.6640625" style="1" customWidth="1"/>
    <col min="13058" max="13058" width="75.88671875" style="1" customWidth="1"/>
    <col min="13059" max="13060" width="13.33203125" style="1" customWidth="1"/>
    <col min="13061" max="13061" width="7.44140625" style="1" customWidth="1"/>
    <col min="13062" max="13312" width="9.109375" style="1"/>
    <col min="13313" max="13313" width="21.6640625" style="1" customWidth="1"/>
    <col min="13314" max="13314" width="75.88671875" style="1" customWidth="1"/>
    <col min="13315" max="13316" width="13.33203125" style="1" customWidth="1"/>
    <col min="13317" max="13317" width="7.44140625" style="1" customWidth="1"/>
    <col min="13318" max="13568" width="9.109375" style="1"/>
    <col min="13569" max="13569" width="21.6640625" style="1" customWidth="1"/>
    <col min="13570" max="13570" width="75.88671875" style="1" customWidth="1"/>
    <col min="13571" max="13572" width="13.33203125" style="1" customWidth="1"/>
    <col min="13573" max="13573" width="7.44140625" style="1" customWidth="1"/>
    <col min="13574" max="13824" width="9.109375" style="1"/>
    <col min="13825" max="13825" width="21.6640625" style="1" customWidth="1"/>
    <col min="13826" max="13826" width="75.88671875" style="1" customWidth="1"/>
    <col min="13827" max="13828" width="13.33203125" style="1" customWidth="1"/>
    <col min="13829" max="13829" width="7.44140625" style="1" customWidth="1"/>
    <col min="13830" max="14080" width="9.109375" style="1"/>
    <col min="14081" max="14081" width="21.6640625" style="1" customWidth="1"/>
    <col min="14082" max="14082" width="75.88671875" style="1" customWidth="1"/>
    <col min="14083" max="14084" width="13.33203125" style="1" customWidth="1"/>
    <col min="14085" max="14085" width="7.44140625" style="1" customWidth="1"/>
    <col min="14086" max="14336" width="9.109375" style="1"/>
    <col min="14337" max="14337" width="21.6640625" style="1" customWidth="1"/>
    <col min="14338" max="14338" width="75.88671875" style="1" customWidth="1"/>
    <col min="14339" max="14340" width="13.33203125" style="1" customWidth="1"/>
    <col min="14341" max="14341" width="7.44140625" style="1" customWidth="1"/>
    <col min="14342" max="14592" width="9.109375" style="1"/>
    <col min="14593" max="14593" width="21.6640625" style="1" customWidth="1"/>
    <col min="14594" max="14594" width="75.88671875" style="1" customWidth="1"/>
    <col min="14595" max="14596" width="13.33203125" style="1" customWidth="1"/>
    <col min="14597" max="14597" width="7.44140625" style="1" customWidth="1"/>
    <col min="14598" max="14848" width="9.109375" style="1"/>
    <col min="14849" max="14849" width="21.6640625" style="1" customWidth="1"/>
    <col min="14850" max="14850" width="75.88671875" style="1" customWidth="1"/>
    <col min="14851" max="14852" width="13.33203125" style="1" customWidth="1"/>
    <col min="14853" max="14853" width="7.44140625" style="1" customWidth="1"/>
    <col min="14854" max="15104" width="9.109375" style="1"/>
    <col min="15105" max="15105" width="21.6640625" style="1" customWidth="1"/>
    <col min="15106" max="15106" width="75.88671875" style="1" customWidth="1"/>
    <col min="15107" max="15108" width="13.33203125" style="1" customWidth="1"/>
    <col min="15109" max="15109" width="7.44140625" style="1" customWidth="1"/>
    <col min="15110" max="15360" width="9.109375" style="1"/>
    <col min="15361" max="15361" width="21.6640625" style="1" customWidth="1"/>
    <col min="15362" max="15362" width="75.88671875" style="1" customWidth="1"/>
    <col min="15363" max="15364" width="13.33203125" style="1" customWidth="1"/>
    <col min="15365" max="15365" width="7.44140625" style="1" customWidth="1"/>
    <col min="15366" max="15616" width="9.109375" style="1"/>
    <col min="15617" max="15617" width="21.6640625" style="1" customWidth="1"/>
    <col min="15618" max="15618" width="75.88671875" style="1" customWidth="1"/>
    <col min="15619" max="15620" width="13.33203125" style="1" customWidth="1"/>
    <col min="15621" max="15621" width="7.44140625" style="1" customWidth="1"/>
    <col min="15622" max="15872" width="9.109375" style="1"/>
    <col min="15873" max="15873" width="21.6640625" style="1" customWidth="1"/>
    <col min="15874" max="15874" width="75.88671875" style="1" customWidth="1"/>
    <col min="15875" max="15876" width="13.33203125" style="1" customWidth="1"/>
    <col min="15877" max="15877" width="7.44140625" style="1" customWidth="1"/>
    <col min="15878" max="16128" width="9.109375" style="1"/>
    <col min="16129" max="16129" width="21.6640625" style="1" customWidth="1"/>
    <col min="16130" max="16130" width="75.88671875" style="1" customWidth="1"/>
    <col min="16131" max="16132" width="13.33203125" style="1" customWidth="1"/>
    <col min="16133" max="16133" width="7.44140625" style="1" customWidth="1"/>
    <col min="16134" max="16384" width="9.109375" style="1"/>
  </cols>
  <sheetData>
    <row r="1" spans="1:6" ht="18" customHeight="1" x14ac:dyDescent="0.3">
      <c r="A1" s="65" t="s">
        <v>497</v>
      </c>
      <c r="B1" s="65"/>
      <c r="C1" s="65"/>
      <c r="D1" s="65"/>
      <c r="E1" s="65"/>
    </row>
    <row r="2" spans="1:6" ht="18" customHeight="1" x14ac:dyDescent="0.3">
      <c r="A2" s="34"/>
      <c r="B2" s="34"/>
      <c r="C2" s="34"/>
      <c r="D2" s="34"/>
      <c r="E2" s="34"/>
    </row>
    <row r="3" spans="1:6" ht="14.25" customHeight="1" x14ac:dyDescent="0.3">
      <c r="A3" s="34"/>
      <c r="B3" s="34"/>
      <c r="C3" s="34"/>
      <c r="D3" s="2" t="s">
        <v>58</v>
      </c>
    </row>
    <row r="4" spans="1:6" s="4" customFormat="1" ht="68.25" customHeight="1" x14ac:dyDescent="0.3">
      <c r="A4" s="66" t="s">
        <v>59</v>
      </c>
      <c r="B4" s="66" t="s">
        <v>60</v>
      </c>
      <c r="C4" s="66" t="s">
        <v>498</v>
      </c>
      <c r="D4" s="66" t="s">
        <v>61</v>
      </c>
      <c r="E4" s="68" t="s">
        <v>382</v>
      </c>
      <c r="F4" s="69"/>
    </row>
    <row r="5" spans="1:6" s="4" customFormat="1" ht="31.5" customHeight="1" x14ac:dyDescent="0.3">
      <c r="A5" s="67"/>
      <c r="B5" s="67"/>
      <c r="C5" s="67"/>
      <c r="D5" s="67"/>
      <c r="E5" s="70"/>
      <c r="F5" s="71"/>
    </row>
    <row r="6" spans="1:6" ht="22.5" customHeight="1" x14ac:dyDescent="0.3">
      <c r="A6" s="5" t="s">
        <v>62</v>
      </c>
      <c r="B6" s="6" t="s">
        <v>63</v>
      </c>
      <c r="C6" s="7">
        <f>C7+C13+C19+C29+C34+C38+C39+C54+C60+C77+C83+C84</f>
        <v>3010755.6944999998</v>
      </c>
      <c r="D6" s="7">
        <f>D7+D13+D19+D29+D34+D38+D39+D54+D60+D77+D83+D84</f>
        <v>3027851.8610000005</v>
      </c>
      <c r="E6" s="52">
        <f>D6-C6</f>
        <v>17096.166500000749</v>
      </c>
      <c r="F6" s="8">
        <f t="shared" ref="F6:F21" si="0">D6/C6*100</f>
        <v>100.56783639174816</v>
      </c>
    </row>
    <row r="7" spans="1:6" ht="22.5" customHeight="1" x14ac:dyDescent="0.3">
      <c r="A7" s="5" t="s">
        <v>64</v>
      </c>
      <c r="B7" s="9" t="s">
        <v>65</v>
      </c>
      <c r="C7" s="7">
        <f>C8</f>
        <v>1792598.6</v>
      </c>
      <c r="D7" s="7">
        <f>D8</f>
        <v>1854400</v>
      </c>
      <c r="E7" s="52">
        <f t="shared" ref="E7:E70" si="1">D7-C7</f>
        <v>61801.399999999907</v>
      </c>
      <c r="F7" s="8">
        <f t="shared" si="0"/>
        <v>103.44758720663955</v>
      </c>
    </row>
    <row r="8" spans="1:6" ht="22.5" customHeight="1" x14ac:dyDescent="0.3">
      <c r="A8" s="10" t="s">
        <v>66</v>
      </c>
      <c r="B8" s="11" t="s">
        <v>67</v>
      </c>
      <c r="C8" s="20">
        <f>SUM(C9:C12)</f>
        <v>1792598.6</v>
      </c>
      <c r="D8" s="20">
        <f>SUM(D9:D12)</f>
        <v>1854400</v>
      </c>
      <c r="E8" s="53">
        <f t="shared" si="1"/>
        <v>61801.399999999907</v>
      </c>
      <c r="F8" s="13">
        <f t="shared" si="0"/>
        <v>103.44758720663955</v>
      </c>
    </row>
    <row r="9" spans="1:6" ht="42.75" hidden="1" customHeight="1" x14ac:dyDescent="0.3">
      <c r="A9" s="14" t="s">
        <v>68</v>
      </c>
      <c r="B9" s="15" t="s">
        <v>383</v>
      </c>
      <c r="C9" s="12">
        <v>1757648.6</v>
      </c>
      <c r="D9" s="12">
        <v>1815200</v>
      </c>
      <c r="E9" s="53">
        <f t="shared" si="1"/>
        <v>57551.399999999907</v>
      </c>
      <c r="F9" s="16">
        <f t="shared" si="0"/>
        <v>103.27434050241897</v>
      </c>
    </row>
    <row r="10" spans="1:6" ht="70.5" hidden="1" customHeight="1" x14ac:dyDescent="0.3">
      <c r="A10" s="14" t="s">
        <v>69</v>
      </c>
      <c r="B10" s="15" t="s">
        <v>384</v>
      </c>
      <c r="C10" s="12">
        <v>6800</v>
      </c>
      <c r="D10" s="12">
        <v>6600</v>
      </c>
      <c r="E10" s="53">
        <f t="shared" si="1"/>
        <v>-200</v>
      </c>
      <c r="F10" s="16">
        <f t="shared" si="0"/>
        <v>97.058823529411768</v>
      </c>
    </row>
    <row r="11" spans="1:6" ht="30.75" hidden="1" customHeight="1" x14ac:dyDescent="0.3">
      <c r="A11" s="14" t="s">
        <v>70</v>
      </c>
      <c r="B11" s="15" t="s">
        <v>71</v>
      </c>
      <c r="C11" s="12">
        <v>13600</v>
      </c>
      <c r="D11" s="12">
        <v>11200</v>
      </c>
      <c r="E11" s="53">
        <f t="shared" si="1"/>
        <v>-2400</v>
      </c>
      <c r="F11" s="16">
        <f t="shared" si="0"/>
        <v>82.35294117647058</v>
      </c>
    </row>
    <row r="12" spans="1:6" ht="59.25" hidden="1" customHeight="1" x14ac:dyDescent="0.3">
      <c r="A12" s="14" t="s">
        <v>72</v>
      </c>
      <c r="B12" s="15" t="s">
        <v>385</v>
      </c>
      <c r="C12" s="12">
        <v>14550</v>
      </c>
      <c r="D12" s="12">
        <v>21400</v>
      </c>
      <c r="E12" s="53">
        <f t="shared" si="1"/>
        <v>6850</v>
      </c>
      <c r="F12" s="16">
        <f t="shared" si="0"/>
        <v>147.0790378006873</v>
      </c>
    </row>
    <row r="13" spans="1:6" ht="31.5" customHeight="1" x14ac:dyDescent="0.3">
      <c r="A13" s="18" t="s">
        <v>73</v>
      </c>
      <c r="B13" s="19" t="s">
        <v>74</v>
      </c>
      <c r="C13" s="7">
        <f>C14</f>
        <v>104452.90000000001</v>
      </c>
      <c r="D13" s="7">
        <f>D14</f>
        <v>95676.599999999991</v>
      </c>
      <c r="E13" s="52">
        <f t="shared" si="1"/>
        <v>-8776.3000000000175</v>
      </c>
      <c r="F13" s="8">
        <f t="shared" si="0"/>
        <v>91.597839791906182</v>
      </c>
    </row>
    <row r="14" spans="1:6" ht="27.6" x14ac:dyDescent="0.3">
      <c r="A14" s="10" t="s">
        <v>75</v>
      </c>
      <c r="B14" s="11" t="s">
        <v>76</v>
      </c>
      <c r="C14" s="20">
        <f>SUM(C15:C18)</f>
        <v>104452.90000000001</v>
      </c>
      <c r="D14" s="20">
        <f>SUM(D15:D18)</f>
        <v>95676.599999999991</v>
      </c>
      <c r="E14" s="53">
        <f t="shared" si="1"/>
        <v>-8776.3000000000175</v>
      </c>
      <c r="F14" s="13">
        <f t="shared" si="0"/>
        <v>91.597839791906182</v>
      </c>
    </row>
    <row r="15" spans="1:6" ht="69" hidden="1" x14ac:dyDescent="0.3">
      <c r="A15" s="14" t="s">
        <v>386</v>
      </c>
      <c r="B15" s="15" t="s">
        <v>387</v>
      </c>
      <c r="C15" s="12">
        <v>48799.1</v>
      </c>
      <c r="D15" s="12">
        <v>44027.1</v>
      </c>
      <c r="E15" s="29">
        <f t="shared" si="1"/>
        <v>-4772</v>
      </c>
      <c r="F15" s="16">
        <f t="shared" si="0"/>
        <v>90.221131127418332</v>
      </c>
    </row>
    <row r="16" spans="1:6" ht="82.8" hidden="1" x14ac:dyDescent="0.3">
      <c r="A16" s="14" t="s">
        <v>388</v>
      </c>
      <c r="B16" s="15" t="s">
        <v>389</v>
      </c>
      <c r="C16" s="12">
        <v>246.8</v>
      </c>
      <c r="D16" s="12">
        <v>309.60000000000002</v>
      </c>
      <c r="E16" s="29">
        <f t="shared" si="1"/>
        <v>62.800000000000011</v>
      </c>
      <c r="F16" s="16">
        <f t="shared" si="0"/>
        <v>125.44570502431118</v>
      </c>
    </row>
    <row r="17" spans="1:6" ht="69" hidden="1" x14ac:dyDescent="0.3">
      <c r="A17" s="14" t="s">
        <v>390</v>
      </c>
      <c r="B17" s="15" t="s">
        <v>391</v>
      </c>
      <c r="C17" s="12">
        <v>63963.7</v>
      </c>
      <c r="D17" s="12">
        <v>59245.2</v>
      </c>
      <c r="E17" s="29">
        <f t="shared" si="1"/>
        <v>-4718.5</v>
      </c>
      <c r="F17" s="16">
        <f t="shared" si="0"/>
        <v>92.623159698391433</v>
      </c>
    </row>
    <row r="18" spans="1:6" ht="69" hidden="1" x14ac:dyDescent="0.3">
      <c r="A18" s="14" t="s">
        <v>392</v>
      </c>
      <c r="B18" s="15" t="s">
        <v>393</v>
      </c>
      <c r="C18" s="12">
        <v>-8556.7000000000007</v>
      </c>
      <c r="D18" s="12">
        <v>-7905.3</v>
      </c>
      <c r="E18" s="29">
        <f t="shared" si="1"/>
        <v>651.40000000000055</v>
      </c>
      <c r="F18" s="16">
        <f t="shared" si="0"/>
        <v>92.387252094849643</v>
      </c>
    </row>
    <row r="19" spans="1:6" ht="21.75" customHeight="1" x14ac:dyDescent="0.3">
      <c r="A19" s="5" t="s">
        <v>77</v>
      </c>
      <c r="B19" s="9" t="s">
        <v>78</v>
      </c>
      <c r="C19" s="7">
        <f>C20+C26+C27+C28</f>
        <v>226009</v>
      </c>
      <c r="D19" s="7">
        <f>D20+D26+D27+D28</f>
        <v>235505.486</v>
      </c>
      <c r="E19" s="52">
        <f t="shared" si="1"/>
        <v>9496.4860000000044</v>
      </c>
      <c r="F19" s="8">
        <f t="shared" si="0"/>
        <v>104.20181762673168</v>
      </c>
    </row>
    <row r="20" spans="1:6" ht="21.75" customHeight="1" x14ac:dyDescent="0.3">
      <c r="A20" s="10" t="s">
        <v>79</v>
      </c>
      <c r="B20" s="11" t="s">
        <v>80</v>
      </c>
      <c r="C20" s="20">
        <f>SUM(C21:C25)</f>
        <v>162972</v>
      </c>
      <c r="D20" s="20">
        <f>SUM(D21:D25)</f>
        <v>155000</v>
      </c>
      <c r="E20" s="53">
        <f t="shared" si="1"/>
        <v>-7972</v>
      </c>
      <c r="F20" s="13">
        <f t="shared" si="0"/>
        <v>95.108362172643155</v>
      </c>
    </row>
    <row r="21" spans="1:6" ht="27.6" hidden="1" x14ac:dyDescent="0.3">
      <c r="A21" s="14" t="s">
        <v>394</v>
      </c>
      <c r="B21" s="15" t="s">
        <v>395</v>
      </c>
      <c r="C21" s="12">
        <v>136872</v>
      </c>
      <c r="D21" s="12">
        <v>122500</v>
      </c>
      <c r="E21" s="29">
        <f t="shared" si="1"/>
        <v>-14372</v>
      </c>
      <c r="F21" s="16">
        <f t="shared" si="0"/>
        <v>89.499678531766904</v>
      </c>
    </row>
    <row r="22" spans="1:6" ht="27.6" hidden="1" x14ac:dyDescent="0.3">
      <c r="A22" s="14" t="s">
        <v>396</v>
      </c>
      <c r="B22" s="15" t="s">
        <v>397</v>
      </c>
      <c r="C22" s="12">
        <v>0</v>
      </c>
      <c r="D22" s="12">
        <v>0</v>
      </c>
      <c r="E22" s="29">
        <f t="shared" si="1"/>
        <v>0</v>
      </c>
      <c r="F22" s="16"/>
    </row>
    <row r="23" spans="1:6" ht="41.4" hidden="1" x14ac:dyDescent="0.3">
      <c r="A23" s="14" t="s">
        <v>398</v>
      </c>
      <c r="B23" s="15" t="s">
        <v>399</v>
      </c>
      <c r="C23" s="12">
        <v>26100</v>
      </c>
      <c r="D23" s="12">
        <v>32500</v>
      </c>
      <c r="E23" s="29">
        <f t="shared" si="1"/>
        <v>6400</v>
      </c>
      <c r="F23" s="16">
        <f>D23/C23*100</f>
        <v>124.52107279693487</v>
      </c>
    </row>
    <row r="24" spans="1:6" ht="41.4" hidden="1" x14ac:dyDescent="0.3">
      <c r="A24" s="14" t="s">
        <v>400</v>
      </c>
      <c r="B24" s="15" t="s">
        <v>401</v>
      </c>
      <c r="C24" s="12">
        <v>0</v>
      </c>
      <c r="D24" s="12">
        <v>0</v>
      </c>
      <c r="E24" s="29">
        <f t="shared" si="1"/>
        <v>0</v>
      </c>
      <c r="F24" s="16"/>
    </row>
    <row r="25" spans="1:6" ht="27.6" hidden="1" x14ac:dyDescent="0.3">
      <c r="A25" s="14" t="s">
        <v>402</v>
      </c>
      <c r="B25" s="15" t="s">
        <v>403</v>
      </c>
      <c r="C25" s="12"/>
      <c r="D25" s="12">
        <v>0</v>
      </c>
      <c r="E25" s="29">
        <f t="shared" si="1"/>
        <v>0</v>
      </c>
      <c r="F25" s="16"/>
    </row>
    <row r="26" spans="1:6" ht="22.5" customHeight="1" x14ac:dyDescent="0.3">
      <c r="A26" s="10" t="s">
        <v>81</v>
      </c>
      <c r="B26" s="11" t="s">
        <v>82</v>
      </c>
      <c r="C26" s="20">
        <v>47691</v>
      </c>
      <c r="D26" s="20">
        <v>62500</v>
      </c>
      <c r="E26" s="53">
        <f t="shared" si="1"/>
        <v>14809</v>
      </c>
      <c r="F26" s="13">
        <f>D26/C26*100</f>
        <v>131.05198045752869</v>
      </c>
    </row>
    <row r="27" spans="1:6" ht="22.5" customHeight="1" x14ac:dyDescent="0.3">
      <c r="A27" s="10" t="s">
        <v>83</v>
      </c>
      <c r="B27" s="11" t="s">
        <v>84</v>
      </c>
      <c r="C27" s="20">
        <v>0</v>
      </c>
      <c r="D27" s="20">
        <v>5.4859999999999998</v>
      </c>
      <c r="E27" s="53">
        <f t="shared" si="1"/>
        <v>5.4859999999999998</v>
      </c>
      <c r="F27" s="13"/>
    </row>
    <row r="28" spans="1:6" ht="22.5" customHeight="1" x14ac:dyDescent="0.3">
      <c r="A28" s="10" t="s">
        <v>85</v>
      </c>
      <c r="B28" s="11" t="s">
        <v>86</v>
      </c>
      <c r="C28" s="20">
        <v>15346</v>
      </c>
      <c r="D28" s="20">
        <v>18000</v>
      </c>
      <c r="E28" s="53">
        <f t="shared" si="1"/>
        <v>2654</v>
      </c>
      <c r="F28" s="13">
        <f t="shared" ref="F28:F35" si="2">D28/C28*100</f>
        <v>117.29440896650594</v>
      </c>
    </row>
    <row r="29" spans="1:6" ht="22.5" customHeight="1" x14ac:dyDescent="0.3">
      <c r="A29" s="5" t="s">
        <v>87</v>
      </c>
      <c r="B29" s="9" t="s">
        <v>88</v>
      </c>
      <c r="C29" s="7">
        <f>SUM(C30:C31)</f>
        <v>576310.5</v>
      </c>
      <c r="D29" s="7">
        <f>SUM(D30:D31)</f>
        <v>524352.19999999995</v>
      </c>
      <c r="E29" s="52">
        <f t="shared" si="1"/>
        <v>-51958.300000000047</v>
      </c>
      <c r="F29" s="8">
        <f t="shared" si="2"/>
        <v>90.984321819574689</v>
      </c>
    </row>
    <row r="30" spans="1:6" ht="22.5" customHeight="1" x14ac:dyDescent="0.3">
      <c r="A30" s="10" t="s">
        <v>89</v>
      </c>
      <c r="B30" s="11" t="s">
        <v>90</v>
      </c>
      <c r="C30" s="20">
        <v>68930</v>
      </c>
      <c r="D30" s="20">
        <v>68930</v>
      </c>
      <c r="E30" s="53">
        <f t="shared" si="1"/>
        <v>0</v>
      </c>
      <c r="F30" s="13">
        <f t="shared" si="2"/>
        <v>100</v>
      </c>
    </row>
    <row r="31" spans="1:6" ht="22.5" customHeight="1" x14ac:dyDescent="0.3">
      <c r="A31" s="10" t="s">
        <v>91</v>
      </c>
      <c r="B31" s="11" t="s">
        <v>92</v>
      </c>
      <c r="C31" s="20">
        <f>C32+C33</f>
        <v>507380.5</v>
      </c>
      <c r="D31" s="20">
        <f>D32+D33</f>
        <v>455422.2</v>
      </c>
      <c r="E31" s="53">
        <f t="shared" si="1"/>
        <v>-51958.299999999988</v>
      </c>
      <c r="F31" s="13">
        <f t="shared" si="2"/>
        <v>89.759500020201799</v>
      </c>
    </row>
    <row r="32" spans="1:6" ht="27.6" hidden="1" x14ac:dyDescent="0.3">
      <c r="A32" s="14" t="s">
        <v>93</v>
      </c>
      <c r="B32" s="15" t="s">
        <v>94</v>
      </c>
      <c r="C32" s="12">
        <v>297380.5</v>
      </c>
      <c r="D32" s="12">
        <v>306230.2</v>
      </c>
      <c r="E32" s="53">
        <f t="shared" si="1"/>
        <v>8849.7000000000116</v>
      </c>
      <c r="F32" s="16">
        <f t="shared" si="2"/>
        <v>102.97588443088905</v>
      </c>
    </row>
    <row r="33" spans="1:6" ht="27.6" hidden="1" x14ac:dyDescent="0.3">
      <c r="A33" s="14" t="s">
        <v>95</v>
      </c>
      <c r="B33" s="15" t="s">
        <v>96</v>
      </c>
      <c r="C33" s="12">
        <v>210000</v>
      </c>
      <c r="D33" s="12">
        <v>149192</v>
      </c>
      <c r="E33" s="53">
        <f t="shared" si="1"/>
        <v>-60808</v>
      </c>
      <c r="F33" s="16">
        <f t="shared" si="2"/>
        <v>71.043809523809514</v>
      </c>
    </row>
    <row r="34" spans="1:6" ht="22.5" customHeight="1" x14ac:dyDescent="0.3">
      <c r="A34" s="5" t="s">
        <v>97</v>
      </c>
      <c r="B34" s="9" t="s">
        <v>98</v>
      </c>
      <c r="C34" s="7">
        <f>C35+C36+C37</f>
        <v>14500</v>
      </c>
      <c r="D34" s="7">
        <f>D35+D36+D37</f>
        <v>15056.6</v>
      </c>
      <c r="E34" s="52">
        <f t="shared" si="1"/>
        <v>556.60000000000036</v>
      </c>
      <c r="F34" s="8">
        <f t="shared" si="2"/>
        <v>103.83862068965517</v>
      </c>
    </row>
    <row r="35" spans="1:6" ht="29.25" customHeight="1" x14ac:dyDescent="0.3">
      <c r="A35" s="10" t="s">
        <v>99</v>
      </c>
      <c r="B35" s="11" t="s">
        <v>100</v>
      </c>
      <c r="C35" s="20">
        <v>14500</v>
      </c>
      <c r="D35" s="20">
        <v>15000</v>
      </c>
      <c r="E35" s="53">
        <f t="shared" si="1"/>
        <v>500</v>
      </c>
      <c r="F35" s="13">
        <f t="shared" si="2"/>
        <v>103.44827586206897</v>
      </c>
    </row>
    <row r="36" spans="1:6" ht="21.75" customHeight="1" x14ac:dyDescent="0.3">
      <c r="A36" s="10" t="s">
        <v>101</v>
      </c>
      <c r="B36" s="11" t="s">
        <v>102</v>
      </c>
      <c r="C36" s="20">
        <v>0</v>
      </c>
      <c r="D36" s="20">
        <v>55</v>
      </c>
      <c r="E36" s="53">
        <f t="shared" si="1"/>
        <v>55</v>
      </c>
      <c r="F36" s="13"/>
    </row>
    <row r="37" spans="1:6" ht="55.5" customHeight="1" x14ac:dyDescent="0.3">
      <c r="A37" s="10" t="s">
        <v>404</v>
      </c>
      <c r="B37" s="11" t="s">
        <v>405</v>
      </c>
      <c r="C37" s="20">
        <v>0</v>
      </c>
      <c r="D37" s="20">
        <v>1.6</v>
      </c>
      <c r="E37" s="53">
        <f t="shared" si="1"/>
        <v>1.6</v>
      </c>
      <c r="F37" s="13"/>
    </row>
    <row r="38" spans="1:6" ht="27.6" hidden="1" x14ac:dyDescent="0.3">
      <c r="A38" s="5" t="s">
        <v>103</v>
      </c>
      <c r="B38" s="9" t="s">
        <v>104</v>
      </c>
      <c r="C38" s="7">
        <v>0</v>
      </c>
      <c r="D38" s="7">
        <v>0</v>
      </c>
      <c r="E38" s="52">
        <f t="shared" si="1"/>
        <v>0</v>
      </c>
      <c r="F38" s="8"/>
    </row>
    <row r="39" spans="1:6" ht="32.25" customHeight="1" x14ac:dyDescent="0.3">
      <c r="A39" s="5" t="s">
        <v>105</v>
      </c>
      <c r="B39" s="9" t="s">
        <v>106</v>
      </c>
      <c r="C39" s="7">
        <f>C40+C41+C47+C48+C51</f>
        <v>113388.79999999999</v>
      </c>
      <c r="D39" s="7">
        <f>D40+D41+D47+D48+D51</f>
        <v>101483.6</v>
      </c>
      <c r="E39" s="52">
        <f t="shared" si="1"/>
        <v>-11905.199999999983</v>
      </c>
      <c r="F39" s="8">
        <f>D39/C39*100</f>
        <v>89.500550318902754</v>
      </c>
    </row>
    <row r="40" spans="1:6" ht="26.25" hidden="1" customHeight="1" x14ac:dyDescent="0.3">
      <c r="A40" s="10" t="s">
        <v>107</v>
      </c>
      <c r="B40" s="11" t="s">
        <v>108</v>
      </c>
      <c r="C40" s="20">
        <v>0</v>
      </c>
      <c r="D40" s="20">
        <v>0</v>
      </c>
      <c r="E40" s="53">
        <f t="shared" si="1"/>
        <v>0</v>
      </c>
      <c r="F40" s="13"/>
    </row>
    <row r="41" spans="1:6" ht="55.2" x14ac:dyDescent="0.3">
      <c r="A41" s="10" t="s">
        <v>109</v>
      </c>
      <c r="B41" s="21" t="s">
        <v>110</v>
      </c>
      <c r="C41" s="20">
        <f>SUM(C42:C46)</f>
        <v>96123.9</v>
      </c>
      <c r="D41" s="20">
        <f>SUM(D42:D46)</f>
        <v>82620.400000000009</v>
      </c>
      <c r="E41" s="53">
        <f t="shared" si="1"/>
        <v>-13503.499999999985</v>
      </c>
      <c r="F41" s="13">
        <f t="shared" ref="F41:F50" si="3">D41/C41*100</f>
        <v>85.951984886172966</v>
      </c>
    </row>
    <row r="42" spans="1:6" ht="55.2" x14ac:dyDescent="0.3">
      <c r="A42" s="10" t="s">
        <v>111</v>
      </c>
      <c r="B42" s="22" t="s">
        <v>112</v>
      </c>
      <c r="C42" s="20">
        <v>90000</v>
      </c>
      <c r="D42" s="20">
        <v>73039.100000000006</v>
      </c>
      <c r="E42" s="53">
        <f t="shared" si="1"/>
        <v>-16960.899999999994</v>
      </c>
      <c r="F42" s="13">
        <f t="shared" si="3"/>
        <v>81.154555555555561</v>
      </c>
    </row>
    <row r="43" spans="1:6" ht="44.25" customHeight="1" x14ac:dyDescent="0.3">
      <c r="A43" s="10" t="s">
        <v>113</v>
      </c>
      <c r="B43" s="22" t="s">
        <v>114</v>
      </c>
      <c r="C43" s="20">
        <v>2092.9</v>
      </c>
      <c r="D43" s="20">
        <v>5967.1</v>
      </c>
      <c r="E43" s="53">
        <f t="shared" si="1"/>
        <v>3874.2000000000003</v>
      </c>
      <c r="F43" s="13">
        <f t="shared" si="3"/>
        <v>285.11156768120787</v>
      </c>
    </row>
    <row r="44" spans="1:6" ht="44.25" customHeight="1" x14ac:dyDescent="0.3">
      <c r="A44" s="10" t="s">
        <v>115</v>
      </c>
      <c r="B44" s="22" t="s">
        <v>116</v>
      </c>
      <c r="C44" s="20">
        <v>2500</v>
      </c>
      <c r="D44" s="20">
        <v>1912.2</v>
      </c>
      <c r="E44" s="53">
        <f t="shared" si="1"/>
        <v>-587.79999999999995</v>
      </c>
      <c r="F44" s="13">
        <f t="shared" si="3"/>
        <v>76.488</v>
      </c>
    </row>
    <row r="45" spans="1:6" ht="33.75" customHeight="1" x14ac:dyDescent="0.3">
      <c r="A45" s="23" t="s">
        <v>117</v>
      </c>
      <c r="B45" s="22" t="s">
        <v>118</v>
      </c>
      <c r="C45" s="20">
        <v>1230.8</v>
      </c>
      <c r="D45" s="20">
        <v>1401.8</v>
      </c>
      <c r="E45" s="53">
        <f t="shared" si="1"/>
        <v>171</v>
      </c>
      <c r="F45" s="13">
        <f t="shared" si="3"/>
        <v>113.89340266493338</v>
      </c>
    </row>
    <row r="46" spans="1:6" ht="71.25" customHeight="1" x14ac:dyDescent="0.3">
      <c r="A46" s="23" t="s">
        <v>119</v>
      </c>
      <c r="B46" s="22" t="s">
        <v>120</v>
      </c>
      <c r="C46" s="20">
        <v>300.2</v>
      </c>
      <c r="D46" s="20">
        <v>300.2</v>
      </c>
      <c r="E46" s="53">
        <f t="shared" si="1"/>
        <v>0</v>
      </c>
      <c r="F46" s="13">
        <f t="shared" si="3"/>
        <v>100</v>
      </c>
    </row>
    <row r="47" spans="1:6" ht="31.5" customHeight="1" x14ac:dyDescent="0.3">
      <c r="A47" s="10" t="s">
        <v>121</v>
      </c>
      <c r="B47" s="11" t="s">
        <v>122</v>
      </c>
      <c r="C47" s="20">
        <v>364.9</v>
      </c>
      <c r="D47" s="20">
        <v>514.29999999999995</v>
      </c>
      <c r="E47" s="53">
        <f t="shared" si="1"/>
        <v>149.39999999999998</v>
      </c>
      <c r="F47" s="13">
        <f t="shared" si="3"/>
        <v>140.9427240339819</v>
      </c>
    </row>
    <row r="48" spans="1:6" ht="42.75" customHeight="1" x14ac:dyDescent="0.3">
      <c r="A48" s="10" t="s">
        <v>123</v>
      </c>
      <c r="B48" s="11" t="s">
        <v>124</v>
      </c>
      <c r="C48" s="20">
        <f>SUM(C49:C50)</f>
        <v>16900</v>
      </c>
      <c r="D48" s="20">
        <f>SUM(D49:D50)</f>
        <v>18348.900000000001</v>
      </c>
      <c r="E48" s="53">
        <f t="shared" si="1"/>
        <v>1448.9000000000015</v>
      </c>
      <c r="F48" s="13">
        <f t="shared" si="3"/>
        <v>108.57337278106509</v>
      </c>
    </row>
    <row r="49" spans="1:6" ht="27.6" hidden="1" x14ac:dyDescent="0.3">
      <c r="A49" s="14" t="s">
        <v>123</v>
      </c>
      <c r="B49" s="15" t="s">
        <v>406</v>
      </c>
      <c r="C49" s="12">
        <v>16400</v>
      </c>
      <c r="D49" s="12">
        <v>17700</v>
      </c>
      <c r="E49" s="53">
        <f t="shared" si="1"/>
        <v>1300</v>
      </c>
      <c r="F49" s="16">
        <f t="shared" si="3"/>
        <v>107.92682926829269</v>
      </c>
    </row>
    <row r="50" spans="1:6" ht="41.4" hidden="1" x14ac:dyDescent="0.3">
      <c r="A50" s="14" t="s">
        <v>407</v>
      </c>
      <c r="B50" s="15" t="s">
        <v>408</v>
      </c>
      <c r="C50" s="12">
        <v>500</v>
      </c>
      <c r="D50" s="12">
        <v>648.9</v>
      </c>
      <c r="E50" s="53">
        <f t="shared" si="1"/>
        <v>148.89999999999998</v>
      </c>
      <c r="F50" s="16">
        <f t="shared" si="3"/>
        <v>129.78</v>
      </c>
    </row>
    <row r="51" spans="1:6" ht="55.2" hidden="1" x14ac:dyDescent="0.3">
      <c r="A51" s="10" t="s">
        <v>409</v>
      </c>
      <c r="B51" s="11" t="s">
        <v>410</v>
      </c>
      <c r="C51" s="20">
        <f>SUM(C52:C53)</f>
        <v>0</v>
      </c>
      <c r="D51" s="20">
        <f>SUM(D52:D53)</f>
        <v>0</v>
      </c>
      <c r="E51" s="53">
        <f t="shared" si="1"/>
        <v>0</v>
      </c>
      <c r="F51" s="13"/>
    </row>
    <row r="52" spans="1:6" ht="27.6" hidden="1" x14ac:dyDescent="0.3">
      <c r="A52" s="14" t="s">
        <v>411</v>
      </c>
      <c r="B52" s="15" t="s">
        <v>412</v>
      </c>
      <c r="C52" s="12">
        <v>0</v>
      </c>
      <c r="D52" s="12">
        <v>0</v>
      </c>
      <c r="E52" s="53">
        <f t="shared" si="1"/>
        <v>0</v>
      </c>
      <c r="F52" s="16"/>
    </row>
    <row r="53" spans="1:6" ht="27.6" hidden="1" x14ac:dyDescent="0.3">
      <c r="A53" s="14" t="s">
        <v>413</v>
      </c>
      <c r="B53" s="15" t="s">
        <v>414</v>
      </c>
      <c r="C53" s="12">
        <v>0</v>
      </c>
      <c r="D53" s="12">
        <v>0</v>
      </c>
      <c r="E53" s="53">
        <f t="shared" si="1"/>
        <v>0</v>
      </c>
      <c r="F53" s="16"/>
    </row>
    <row r="54" spans="1:6" ht="24" customHeight="1" x14ac:dyDescent="0.3">
      <c r="A54" s="5" t="s">
        <v>125</v>
      </c>
      <c r="B54" s="9" t="s">
        <v>126</v>
      </c>
      <c r="C54" s="7">
        <f>C55</f>
        <v>3138</v>
      </c>
      <c r="D54" s="7">
        <f>D55</f>
        <v>4332.8</v>
      </c>
      <c r="E54" s="52">
        <f t="shared" si="1"/>
        <v>1194.8000000000002</v>
      </c>
      <c r="F54" s="8">
        <f t="shared" ref="F54:F60" si="4">D54/C54*100</f>
        <v>138.07520713830465</v>
      </c>
    </row>
    <row r="55" spans="1:6" ht="24" customHeight="1" x14ac:dyDescent="0.3">
      <c r="A55" s="10" t="s">
        <v>127</v>
      </c>
      <c r="B55" s="11" t="s">
        <v>128</v>
      </c>
      <c r="C55" s="20">
        <f>SUM(C56:C59)</f>
        <v>3138</v>
      </c>
      <c r="D55" s="20">
        <f>SUM(D56:D59)</f>
        <v>4332.8</v>
      </c>
      <c r="E55" s="53">
        <f t="shared" si="1"/>
        <v>1194.8000000000002</v>
      </c>
      <c r="F55" s="13">
        <f t="shared" si="4"/>
        <v>138.07520713830465</v>
      </c>
    </row>
    <row r="56" spans="1:6" ht="18.75" hidden="1" customHeight="1" x14ac:dyDescent="0.3">
      <c r="A56" s="14" t="s">
        <v>415</v>
      </c>
      <c r="B56" s="15" t="s">
        <v>416</v>
      </c>
      <c r="C56" s="12">
        <v>900</v>
      </c>
      <c r="D56" s="12">
        <v>1062.2</v>
      </c>
      <c r="E56" s="29">
        <f t="shared" si="1"/>
        <v>162.20000000000005</v>
      </c>
      <c r="F56" s="16">
        <f t="shared" si="4"/>
        <v>118.02222222222223</v>
      </c>
    </row>
    <row r="57" spans="1:6" ht="18.75" hidden="1" customHeight="1" x14ac:dyDescent="0.3">
      <c r="A57" s="14" t="s">
        <v>417</v>
      </c>
      <c r="B57" s="15" t="s">
        <v>418</v>
      </c>
      <c r="C57" s="12">
        <v>1643</v>
      </c>
      <c r="D57" s="12">
        <v>2019.9</v>
      </c>
      <c r="E57" s="29">
        <f t="shared" si="1"/>
        <v>376.90000000000009</v>
      </c>
      <c r="F57" s="16">
        <f t="shared" si="4"/>
        <v>122.9397443700548</v>
      </c>
    </row>
    <row r="58" spans="1:6" ht="18.75" hidden="1" customHeight="1" x14ac:dyDescent="0.3">
      <c r="A58" s="14" t="s">
        <v>419</v>
      </c>
      <c r="B58" s="15" t="s">
        <v>420</v>
      </c>
      <c r="C58" s="12">
        <v>545</v>
      </c>
      <c r="D58" s="12">
        <v>1200.2</v>
      </c>
      <c r="E58" s="29">
        <f t="shared" si="1"/>
        <v>655.20000000000005</v>
      </c>
      <c r="F58" s="16">
        <f t="shared" si="4"/>
        <v>220.22018348623854</v>
      </c>
    </row>
    <row r="59" spans="1:6" ht="18.75" hidden="1" customHeight="1" x14ac:dyDescent="0.3">
      <c r="A59" s="14" t="s">
        <v>421</v>
      </c>
      <c r="B59" s="15" t="s">
        <v>422</v>
      </c>
      <c r="C59" s="12">
        <v>50</v>
      </c>
      <c r="D59" s="12">
        <v>50.5</v>
      </c>
      <c r="E59" s="29">
        <f t="shared" si="1"/>
        <v>0.5</v>
      </c>
      <c r="F59" s="16">
        <f t="shared" si="4"/>
        <v>101</v>
      </c>
    </row>
    <row r="60" spans="1:6" ht="25.5" customHeight="1" x14ac:dyDescent="0.3">
      <c r="A60" s="5" t="s">
        <v>129</v>
      </c>
      <c r="B60" s="9" t="s">
        <v>130</v>
      </c>
      <c r="C60" s="7">
        <f>C61+C62+C66+C67</f>
        <v>127019.59449999999</v>
      </c>
      <c r="D60" s="7">
        <f>D61+D62+D66+D67</f>
        <v>122864.40000000001</v>
      </c>
      <c r="E60" s="52">
        <f t="shared" si="1"/>
        <v>-4155.1944999999832</v>
      </c>
      <c r="F60" s="8">
        <f t="shared" si="4"/>
        <v>96.728698027767692</v>
      </c>
    </row>
    <row r="61" spans="1:6" ht="27.6" hidden="1" x14ac:dyDescent="0.3">
      <c r="A61" s="10" t="s">
        <v>131</v>
      </c>
      <c r="B61" s="11" t="s">
        <v>132</v>
      </c>
      <c r="C61" s="20">
        <v>0</v>
      </c>
      <c r="D61" s="20">
        <v>0</v>
      </c>
      <c r="E61" s="53">
        <f t="shared" si="1"/>
        <v>0</v>
      </c>
      <c r="F61" s="13"/>
    </row>
    <row r="62" spans="1:6" ht="27.6" x14ac:dyDescent="0.3">
      <c r="A62" s="10" t="s">
        <v>133</v>
      </c>
      <c r="B62" s="11" t="s">
        <v>134</v>
      </c>
      <c r="C62" s="20">
        <f>SUM(C63:C65)</f>
        <v>3513</v>
      </c>
      <c r="D62" s="20">
        <f>SUM(D63:D65)</f>
        <v>3550.6</v>
      </c>
      <c r="E62" s="53">
        <f t="shared" si="1"/>
        <v>37.599999999999909</v>
      </c>
      <c r="F62" s="13">
        <f>D62/C62*100</f>
        <v>101.07031027611728</v>
      </c>
    </row>
    <row r="63" spans="1:6" ht="27.6" hidden="1" x14ac:dyDescent="0.3">
      <c r="A63" s="14" t="s">
        <v>133</v>
      </c>
      <c r="B63" s="15" t="s">
        <v>135</v>
      </c>
      <c r="C63" s="12">
        <v>3163</v>
      </c>
      <c r="D63" s="12">
        <f>200+2837.1</f>
        <v>3037.1</v>
      </c>
      <c r="E63" s="29">
        <f t="shared" si="1"/>
        <v>-125.90000000000009</v>
      </c>
      <c r="F63" s="16">
        <f>D63/C63*100</f>
        <v>96.019601644008844</v>
      </c>
    </row>
    <row r="64" spans="1:6" ht="27.6" hidden="1" x14ac:dyDescent="0.3">
      <c r="A64" s="14" t="s">
        <v>133</v>
      </c>
      <c r="B64" s="15" t="s">
        <v>423</v>
      </c>
      <c r="C64" s="12">
        <v>350</v>
      </c>
      <c r="D64" s="12">
        <v>475.9</v>
      </c>
      <c r="E64" s="29">
        <f t="shared" si="1"/>
        <v>125.89999999999998</v>
      </c>
      <c r="F64" s="16">
        <f>D64/C64*100</f>
        <v>135.97142857142856</v>
      </c>
    </row>
    <row r="65" spans="1:6" ht="27.6" hidden="1" x14ac:dyDescent="0.3">
      <c r="A65" s="14" t="s">
        <v>133</v>
      </c>
      <c r="B65" s="15" t="s">
        <v>424</v>
      </c>
      <c r="C65" s="12">
        <v>0</v>
      </c>
      <c r="D65" s="12">
        <v>37.6</v>
      </c>
      <c r="E65" s="29">
        <f t="shared" si="1"/>
        <v>37.6</v>
      </c>
      <c r="F65" s="16"/>
    </row>
    <row r="66" spans="1:6" ht="31.5" customHeight="1" x14ac:dyDescent="0.3">
      <c r="A66" s="10" t="s">
        <v>425</v>
      </c>
      <c r="B66" s="11" t="s">
        <v>426</v>
      </c>
      <c r="C66" s="20">
        <v>7174.9</v>
      </c>
      <c r="D66" s="20">
        <v>5710.7</v>
      </c>
      <c r="E66" s="53">
        <f t="shared" si="1"/>
        <v>-1464.1999999999998</v>
      </c>
      <c r="F66" s="13">
        <f>D66/C66*100</f>
        <v>79.592746937239539</v>
      </c>
    </row>
    <row r="67" spans="1:6" ht="22.5" customHeight="1" x14ac:dyDescent="0.3">
      <c r="A67" s="10" t="s">
        <v>136</v>
      </c>
      <c r="B67" s="11" t="s">
        <v>137</v>
      </c>
      <c r="C67" s="20">
        <f>C68+C72+C75</f>
        <v>116331.6945</v>
      </c>
      <c r="D67" s="20">
        <f>D68+D72+D75</f>
        <v>113603.1</v>
      </c>
      <c r="E67" s="53">
        <f t="shared" si="1"/>
        <v>-2728.594499999992</v>
      </c>
      <c r="F67" s="13">
        <f>D67/C67*100</f>
        <v>97.654470252730661</v>
      </c>
    </row>
    <row r="68" spans="1:6" hidden="1" x14ac:dyDescent="0.3">
      <c r="A68" s="10" t="s">
        <v>136</v>
      </c>
      <c r="B68" s="22" t="s">
        <v>137</v>
      </c>
      <c r="C68" s="20">
        <f>SUM(C69:C71)</f>
        <v>14289.8</v>
      </c>
      <c r="D68" s="20">
        <f>SUM(D69:D71)</f>
        <v>24603.1</v>
      </c>
      <c r="E68" s="53">
        <f t="shared" si="1"/>
        <v>10313.299999999999</v>
      </c>
      <c r="F68" s="13">
        <f>D68/C68*100</f>
        <v>172.17245867681842</v>
      </c>
    </row>
    <row r="69" spans="1:6" ht="27.6" hidden="1" x14ac:dyDescent="0.3">
      <c r="A69" s="14" t="s">
        <v>136</v>
      </c>
      <c r="B69" s="39" t="s">
        <v>137</v>
      </c>
      <c r="C69" s="12">
        <v>0</v>
      </c>
      <c r="D69" s="12">
        <v>306.7</v>
      </c>
      <c r="E69" s="29">
        <f t="shared" si="1"/>
        <v>306.7</v>
      </c>
      <c r="F69" s="16"/>
    </row>
    <row r="70" spans="1:6" ht="27.6" hidden="1" x14ac:dyDescent="0.3">
      <c r="A70" s="14" t="s">
        <v>427</v>
      </c>
      <c r="B70" s="39" t="s">
        <v>428</v>
      </c>
      <c r="C70" s="12">
        <v>183.3</v>
      </c>
      <c r="D70" s="12">
        <v>9042.1</v>
      </c>
      <c r="E70" s="29">
        <f t="shared" si="1"/>
        <v>8858.8000000000011</v>
      </c>
      <c r="F70" s="16">
        <f>D70/C70*100</f>
        <v>4932.9514457174027</v>
      </c>
    </row>
    <row r="71" spans="1:6" ht="27.6" hidden="1" x14ac:dyDescent="0.3">
      <c r="A71" s="14" t="s">
        <v>429</v>
      </c>
      <c r="B71" s="39" t="s">
        <v>430</v>
      </c>
      <c r="C71" s="12">
        <v>14106.5</v>
      </c>
      <c r="D71" s="12">
        <v>15254.3</v>
      </c>
      <c r="E71" s="29">
        <f t="shared" ref="E71:E95" si="5">D71-C71</f>
        <v>1147.7999999999993</v>
      </c>
      <c r="F71" s="16">
        <f>D71/C71*100</f>
        <v>108.1366745826392</v>
      </c>
    </row>
    <row r="72" spans="1:6" ht="27.6" hidden="1" x14ac:dyDescent="0.3">
      <c r="A72" s="10" t="s">
        <v>138</v>
      </c>
      <c r="B72" s="22" t="s">
        <v>139</v>
      </c>
      <c r="C72" s="20">
        <f>C73+C74</f>
        <v>0</v>
      </c>
      <c r="D72" s="20">
        <f>D73+D74</f>
        <v>0</v>
      </c>
      <c r="E72" s="29">
        <f t="shared" si="5"/>
        <v>0</v>
      </c>
      <c r="F72" s="16"/>
    </row>
    <row r="73" spans="1:6" ht="27.6" hidden="1" x14ac:dyDescent="0.3">
      <c r="A73" s="14" t="s">
        <v>138</v>
      </c>
      <c r="B73" s="39" t="s">
        <v>140</v>
      </c>
      <c r="C73" s="12">
        <v>0</v>
      </c>
      <c r="D73" s="12">
        <v>0</v>
      </c>
      <c r="E73" s="29">
        <f t="shared" si="5"/>
        <v>0</v>
      </c>
      <c r="F73" s="16"/>
    </row>
    <row r="74" spans="1:6" ht="27.6" hidden="1" x14ac:dyDescent="0.3">
      <c r="A74" s="14" t="s">
        <v>138</v>
      </c>
      <c r="B74" s="39" t="s">
        <v>141</v>
      </c>
      <c r="C74" s="12">
        <v>0</v>
      </c>
      <c r="D74" s="12">
        <v>0</v>
      </c>
      <c r="E74" s="29">
        <f t="shared" si="5"/>
        <v>0</v>
      </c>
      <c r="F74" s="16"/>
    </row>
    <row r="75" spans="1:6" hidden="1" x14ac:dyDescent="0.3">
      <c r="A75" s="10" t="s">
        <v>142</v>
      </c>
      <c r="B75" s="22" t="s">
        <v>431</v>
      </c>
      <c r="C75" s="20">
        <f>C76</f>
        <v>102041.89449999999</v>
      </c>
      <c r="D75" s="20">
        <f>D76</f>
        <v>89000</v>
      </c>
      <c r="E75" s="29">
        <f t="shared" si="5"/>
        <v>-13041.894499999995</v>
      </c>
      <c r="F75" s="16">
        <f>D75/C75*100</f>
        <v>87.219078434495358</v>
      </c>
    </row>
    <row r="76" spans="1:6" ht="27.6" hidden="1" x14ac:dyDescent="0.3">
      <c r="A76" s="14" t="s">
        <v>142</v>
      </c>
      <c r="B76" s="39" t="s">
        <v>143</v>
      </c>
      <c r="C76" s="12">
        <v>102041.89449999999</v>
      </c>
      <c r="D76" s="12">
        <v>89000</v>
      </c>
      <c r="E76" s="29">
        <f t="shared" si="5"/>
        <v>-13041.894499999995</v>
      </c>
      <c r="F76" s="16">
        <f>D76/C76*100</f>
        <v>87.219078434495358</v>
      </c>
    </row>
    <row r="77" spans="1:6" ht="22.5" customHeight="1" x14ac:dyDescent="0.3">
      <c r="A77" s="5" t="s">
        <v>144</v>
      </c>
      <c r="B77" s="9" t="s">
        <v>145</v>
      </c>
      <c r="C77" s="7">
        <f>C78+C79+C80+C81+C82</f>
        <v>46237.5</v>
      </c>
      <c r="D77" s="7">
        <f>D78+D79+D80+D81+D82</f>
        <v>64598.6</v>
      </c>
      <c r="E77" s="52">
        <f t="shared" si="5"/>
        <v>18361.099999999999</v>
      </c>
      <c r="F77" s="8">
        <f>D77/C77*100</f>
        <v>139.71040821843741</v>
      </c>
    </row>
    <row r="78" spans="1:6" ht="22.5" customHeight="1" x14ac:dyDescent="0.3">
      <c r="A78" s="10" t="s">
        <v>146</v>
      </c>
      <c r="B78" s="21" t="s">
        <v>147</v>
      </c>
      <c r="C78" s="20">
        <v>56.6</v>
      </c>
      <c r="D78" s="20">
        <v>102.5</v>
      </c>
      <c r="E78" s="53">
        <f t="shared" si="5"/>
        <v>45.9</v>
      </c>
      <c r="F78" s="13">
        <f>D78/C78*100</f>
        <v>181.09540636042402</v>
      </c>
    </row>
    <row r="79" spans="1:6" ht="55.2" hidden="1" x14ac:dyDescent="0.3">
      <c r="A79" s="10" t="s">
        <v>148</v>
      </c>
      <c r="B79" s="21" t="s">
        <v>149</v>
      </c>
      <c r="C79" s="20">
        <v>0</v>
      </c>
      <c r="D79" s="20">
        <v>0</v>
      </c>
      <c r="E79" s="53">
        <f t="shared" si="5"/>
        <v>0</v>
      </c>
      <c r="F79" s="13"/>
    </row>
    <row r="80" spans="1:6" ht="54.75" customHeight="1" x14ac:dyDescent="0.3">
      <c r="A80" s="10" t="s">
        <v>150</v>
      </c>
      <c r="B80" s="21" t="s">
        <v>151</v>
      </c>
      <c r="C80" s="20">
        <v>20180.900000000001</v>
      </c>
      <c r="D80" s="20">
        <v>35496.1</v>
      </c>
      <c r="E80" s="53">
        <f t="shared" si="5"/>
        <v>15315.199999999997</v>
      </c>
      <c r="F80" s="13">
        <f>D80/C80*100</f>
        <v>175.88957876011474</v>
      </c>
    </row>
    <row r="81" spans="1:6" ht="33.75" customHeight="1" x14ac:dyDescent="0.3">
      <c r="A81" s="10" t="s">
        <v>152</v>
      </c>
      <c r="B81" s="11" t="s">
        <v>153</v>
      </c>
      <c r="C81" s="20">
        <v>2000</v>
      </c>
      <c r="D81" s="20">
        <v>3000</v>
      </c>
      <c r="E81" s="53">
        <f t="shared" si="5"/>
        <v>1000</v>
      </c>
      <c r="F81" s="13">
        <f>D81/C81*100</f>
        <v>150</v>
      </c>
    </row>
    <row r="82" spans="1:6" ht="57" customHeight="1" x14ac:dyDescent="0.3">
      <c r="A82" s="10" t="s">
        <v>154</v>
      </c>
      <c r="B82" s="11" t="s">
        <v>155</v>
      </c>
      <c r="C82" s="20">
        <v>24000</v>
      </c>
      <c r="D82" s="20">
        <v>26000</v>
      </c>
      <c r="E82" s="53">
        <f t="shared" si="5"/>
        <v>2000</v>
      </c>
      <c r="F82" s="13">
        <f>D82/C82*100</f>
        <v>108.33333333333333</v>
      </c>
    </row>
    <row r="83" spans="1:6" ht="21" customHeight="1" x14ac:dyDescent="0.3">
      <c r="A83" s="5" t="s">
        <v>156</v>
      </c>
      <c r="B83" s="9" t="s">
        <v>157</v>
      </c>
      <c r="C83" s="7">
        <v>2000</v>
      </c>
      <c r="D83" s="7">
        <v>4500</v>
      </c>
      <c r="E83" s="52">
        <f t="shared" si="5"/>
        <v>2500</v>
      </c>
      <c r="F83" s="8">
        <f>D83/C83*100</f>
        <v>225</v>
      </c>
    </row>
    <row r="84" spans="1:6" ht="21" customHeight="1" x14ac:dyDescent="0.3">
      <c r="A84" s="5" t="s">
        <v>158</v>
      </c>
      <c r="B84" s="9" t="s">
        <v>159</v>
      </c>
      <c r="C84" s="7">
        <f>C85+C86+C91</f>
        <v>5100.8</v>
      </c>
      <c r="D84" s="7">
        <f>D85+D86+D91</f>
        <v>5081.5749999999998</v>
      </c>
      <c r="E84" s="52">
        <f t="shared" si="5"/>
        <v>-19.225000000000364</v>
      </c>
      <c r="F84" s="8">
        <f>D84/C84*100</f>
        <v>99.623098337515685</v>
      </c>
    </row>
    <row r="85" spans="1:6" hidden="1" x14ac:dyDescent="0.3">
      <c r="A85" s="10" t="s">
        <v>160</v>
      </c>
      <c r="B85" s="11" t="s">
        <v>161</v>
      </c>
      <c r="C85" s="20">
        <v>0</v>
      </c>
      <c r="D85" s="20">
        <v>0</v>
      </c>
      <c r="E85" s="53">
        <f t="shared" si="5"/>
        <v>0</v>
      </c>
      <c r="F85" s="13"/>
    </row>
    <row r="86" spans="1:6" hidden="1" x14ac:dyDescent="0.3">
      <c r="A86" s="10" t="s">
        <v>162</v>
      </c>
      <c r="B86" s="11" t="s">
        <v>163</v>
      </c>
      <c r="C86" s="20">
        <f>SUM(C87:C90)</f>
        <v>5100.8</v>
      </c>
      <c r="D86" s="20">
        <f>SUM(D87:D90)</f>
        <v>5081.5749999999998</v>
      </c>
      <c r="E86" s="53">
        <f t="shared" si="5"/>
        <v>-19.225000000000364</v>
      </c>
      <c r="F86" s="13">
        <f>D86/C86*100</f>
        <v>99.623098337515685</v>
      </c>
    </row>
    <row r="87" spans="1:6" ht="27.6" hidden="1" x14ac:dyDescent="0.3">
      <c r="A87" s="14" t="s">
        <v>162</v>
      </c>
      <c r="B87" s="15" t="s">
        <v>164</v>
      </c>
      <c r="C87" s="12">
        <v>0</v>
      </c>
      <c r="D87" s="12">
        <v>303.60000000000002</v>
      </c>
      <c r="E87" s="29">
        <f t="shared" si="5"/>
        <v>303.60000000000002</v>
      </c>
      <c r="F87" s="16"/>
    </row>
    <row r="88" spans="1:6" ht="27.6" hidden="1" x14ac:dyDescent="0.3">
      <c r="A88" s="14" t="s">
        <v>165</v>
      </c>
      <c r="B88" s="15" t="s">
        <v>166</v>
      </c>
      <c r="C88" s="12">
        <v>3000</v>
      </c>
      <c r="D88" s="12">
        <v>2865.1750000000002</v>
      </c>
      <c r="E88" s="29">
        <f t="shared" si="5"/>
        <v>-134.82499999999982</v>
      </c>
      <c r="F88" s="16">
        <f t="shared" ref="F88:F95" si="6">D88/C88*100</f>
        <v>95.505833333333328</v>
      </c>
    </row>
    <row r="89" spans="1:6" ht="41.4" hidden="1" x14ac:dyDescent="0.3">
      <c r="A89" s="14" t="s">
        <v>167</v>
      </c>
      <c r="B89" s="15" t="s">
        <v>168</v>
      </c>
      <c r="C89" s="12">
        <v>1300</v>
      </c>
      <c r="D89" s="12">
        <v>304</v>
      </c>
      <c r="E89" s="29">
        <f t="shared" si="5"/>
        <v>-996</v>
      </c>
      <c r="F89" s="16">
        <f t="shared" si="6"/>
        <v>23.384615384615383</v>
      </c>
    </row>
    <row r="90" spans="1:6" ht="27.6" hidden="1" x14ac:dyDescent="0.3">
      <c r="A90" s="14" t="s">
        <v>169</v>
      </c>
      <c r="B90" s="15" t="s">
        <v>170</v>
      </c>
      <c r="C90" s="12">
        <v>800.8</v>
      </c>
      <c r="D90" s="12">
        <v>1608.8</v>
      </c>
      <c r="E90" s="29">
        <f t="shared" si="5"/>
        <v>808</v>
      </c>
      <c r="F90" s="16">
        <f t="shared" si="6"/>
        <v>200.89910089910092</v>
      </c>
    </row>
    <row r="91" spans="1:6" hidden="1" x14ac:dyDescent="0.3">
      <c r="A91" s="40" t="s">
        <v>432</v>
      </c>
      <c r="B91" s="41" t="s">
        <v>433</v>
      </c>
      <c r="C91" s="20">
        <f>C92</f>
        <v>0</v>
      </c>
      <c r="D91" s="20">
        <f>D92</f>
        <v>0</v>
      </c>
      <c r="E91" s="53"/>
      <c r="F91" s="13"/>
    </row>
    <row r="92" spans="1:6" ht="27.6" hidden="1" x14ac:dyDescent="0.3">
      <c r="A92" s="14"/>
      <c r="B92" s="15" t="s">
        <v>434</v>
      </c>
      <c r="C92" s="12"/>
      <c r="D92" s="12"/>
      <c r="E92" s="29"/>
      <c r="F92" s="16"/>
    </row>
    <row r="93" spans="1:6" ht="25.5" customHeight="1" x14ac:dyDescent="0.3">
      <c r="A93" s="5" t="s">
        <v>171</v>
      </c>
      <c r="B93" s="6" t="s">
        <v>172</v>
      </c>
      <c r="C93" s="7">
        <f>C95+C99+C183+C213+C219+C220+C221+C222</f>
        <v>3584240.0791500001</v>
      </c>
      <c r="D93" s="7">
        <f>D95+D99+D183+D213+D219+D220+D221+D222</f>
        <v>3452250.0064800004</v>
      </c>
      <c r="E93" s="52">
        <f t="shared" si="5"/>
        <v>-131990.07266999967</v>
      </c>
      <c r="F93" s="8">
        <f t="shared" si="6"/>
        <v>96.317487954063026</v>
      </c>
    </row>
    <row r="94" spans="1:6" ht="32.25" customHeight="1" x14ac:dyDescent="0.3">
      <c r="A94" s="24" t="s">
        <v>173</v>
      </c>
      <c r="B94" s="6" t="s">
        <v>174</v>
      </c>
      <c r="C94" s="7">
        <f>C95+C99+C183+C213</f>
        <v>3581082.9567800001</v>
      </c>
      <c r="D94" s="7">
        <f>D95+D99+D183+D213</f>
        <v>3449076.3600000003</v>
      </c>
      <c r="E94" s="52">
        <f t="shared" si="5"/>
        <v>-132006.59677999979</v>
      </c>
      <c r="F94" s="8">
        <f t="shared" si="6"/>
        <v>96.313779982949725</v>
      </c>
    </row>
    <row r="95" spans="1:6" ht="24" customHeight="1" x14ac:dyDescent="0.3">
      <c r="A95" s="24" t="s">
        <v>175</v>
      </c>
      <c r="B95" s="9" t="s">
        <v>176</v>
      </c>
      <c r="C95" s="7">
        <f>SUM(C96:C97)</f>
        <v>314053</v>
      </c>
      <c r="D95" s="7">
        <f>SUM(D96:D97)</f>
        <v>314053</v>
      </c>
      <c r="E95" s="52">
        <f t="shared" si="5"/>
        <v>0</v>
      </c>
      <c r="F95" s="8">
        <f t="shared" si="6"/>
        <v>100</v>
      </c>
    </row>
    <row r="96" spans="1:6" ht="24" hidden="1" customHeight="1" x14ac:dyDescent="0.3">
      <c r="A96" s="10" t="s">
        <v>177</v>
      </c>
      <c r="B96" s="25" t="s">
        <v>178</v>
      </c>
      <c r="C96" s="26">
        <v>124453</v>
      </c>
      <c r="D96" s="26">
        <v>124453</v>
      </c>
      <c r="E96" s="53">
        <f>D96-C96</f>
        <v>0</v>
      </c>
      <c r="F96" s="13">
        <f>D96/C96*100</f>
        <v>100</v>
      </c>
    </row>
    <row r="97" spans="1:6" ht="24" hidden="1" customHeight="1" x14ac:dyDescent="0.3">
      <c r="A97" s="10" t="s">
        <v>435</v>
      </c>
      <c r="B97" s="25" t="s">
        <v>436</v>
      </c>
      <c r="C97" s="26">
        <f>C98</f>
        <v>189600</v>
      </c>
      <c r="D97" s="26">
        <f>D98</f>
        <v>189600</v>
      </c>
      <c r="E97" s="53">
        <f>D97-C97</f>
        <v>0</v>
      </c>
      <c r="F97" s="13">
        <f>D97/C97*100</f>
        <v>100</v>
      </c>
    </row>
    <row r="98" spans="1:6" ht="41.4" hidden="1" x14ac:dyDescent="0.3">
      <c r="A98" s="14"/>
      <c r="B98" s="15" t="s">
        <v>437</v>
      </c>
      <c r="C98" s="12">
        <v>189600</v>
      </c>
      <c r="D98" s="12">
        <v>189600</v>
      </c>
      <c r="E98" s="29">
        <f>D98-C98</f>
        <v>0</v>
      </c>
      <c r="F98" s="16">
        <f>D98/C98*100</f>
        <v>100</v>
      </c>
    </row>
    <row r="99" spans="1:6" ht="32.25" customHeight="1" x14ac:dyDescent="0.3">
      <c r="A99" s="5" t="s">
        <v>179</v>
      </c>
      <c r="B99" s="9" t="s">
        <v>180</v>
      </c>
      <c r="C99" s="52">
        <f>C100+C104+C105+C106+C110+C112+C113+C115+C118+C119+C120+C121+C122+C123+C129+C130+C134+C147</f>
        <v>1274279.2567799999</v>
      </c>
      <c r="D99" s="52">
        <f>D100+D104+D105+D106+D110+D112+D113+D115+D118+D119+D120+D121+D122+D123+D129+D130+D134+D147</f>
        <v>1144447.6599999999</v>
      </c>
      <c r="E99" s="52">
        <f>D99-C99</f>
        <v>-129831.59678000002</v>
      </c>
      <c r="F99" s="8">
        <f>D99/C99*100</f>
        <v>89.811370145969889</v>
      </c>
    </row>
    <row r="100" spans="1:6" ht="57" customHeight="1" x14ac:dyDescent="0.3">
      <c r="A100" s="42" t="s">
        <v>181</v>
      </c>
      <c r="B100" s="43" t="s">
        <v>182</v>
      </c>
      <c r="C100" s="53">
        <f>SUM(C101:C103)</f>
        <v>78544.959999999992</v>
      </c>
      <c r="D100" s="53">
        <f>SUM(D101:D103)</f>
        <v>74965.06</v>
      </c>
      <c r="E100" s="53">
        <f>D100-C100</f>
        <v>-3579.8999999999942</v>
      </c>
      <c r="F100" s="13">
        <f>D100/C100*100</f>
        <v>95.442228247363047</v>
      </c>
    </row>
    <row r="101" spans="1:6" s="17" customFormat="1" ht="32.25" customHeight="1" x14ac:dyDescent="0.3">
      <c r="A101" s="44"/>
      <c r="B101" s="28" t="s">
        <v>438</v>
      </c>
      <c r="C101" s="29">
        <v>73504</v>
      </c>
      <c r="D101" s="29">
        <v>71358</v>
      </c>
      <c r="E101" s="29">
        <f t="shared" ref="E101:E164" si="7">D101-C101</f>
        <v>-2146</v>
      </c>
      <c r="F101" s="16">
        <f t="shared" ref="F101:F164" si="8">D101/C101*100</f>
        <v>97.080430996952543</v>
      </c>
    </row>
    <row r="102" spans="1:6" s="17" customFormat="1" ht="23.25" customHeight="1" x14ac:dyDescent="0.3">
      <c r="A102" s="45"/>
      <c r="B102" s="28" t="s">
        <v>439</v>
      </c>
      <c r="C102" s="29">
        <v>4286.8999999999996</v>
      </c>
      <c r="D102" s="29">
        <v>2853</v>
      </c>
      <c r="E102" s="29">
        <f t="shared" si="7"/>
        <v>-1433.8999999999996</v>
      </c>
      <c r="F102" s="16">
        <f t="shared" si="8"/>
        <v>66.551587394154282</v>
      </c>
    </row>
    <row r="103" spans="1:6" s="17" customFormat="1" ht="56.25" customHeight="1" x14ac:dyDescent="0.3">
      <c r="A103" s="45"/>
      <c r="B103" s="28" t="s">
        <v>440</v>
      </c>
      <c r="C103" s="29">
        <v>754.06</v>
      </c>
      <c r="D103" s="29">
        <f>C103</f>
        <v>754.06</v>
      </c>
      <c r="E103" s="29">
        <f t="shared" si="7"/>
        <v>0</v>
      </c>
      <c r="F103" s="16">
        <f t="shared" si="8"/>
        <v>100</v>
      </c>
    </row>
    <row r="104" spans="1:6" ht="69" hidden="1" x14ac:dyDescent="0.3">
      <c r="A104" s="46" t="s">
        <v>441</v>
      </c>
      <c r="B104" s="43" t="s">
        <v>442</v>
      </c>
      <c r="C104" s="53"/>
      <c r="D104" s="29"/>
      <c r="E104" s="53">
        <f t="shared" si="7"/>
        <v>0</v>
      </c>
      <c r="F104" s="13" t="e">
        <f t="shared" si="8"/>
        <v>#DIV/0!</v>
      </c>
    </row>
    <row r="105" spans="1:6" ht="55.2" x14ac:dyDescent="0.3">
      <c r="A105" s="46" t="s">
        <v>183</v>
      </c>
      <c r="B105" s="43" t="s">
        <v>184</v>
      </c>
      <c r="C105" s="53">
        <v>167523.67678000001</v>
      </c>
      <c r="D105" s="53">
        <v>66986</v>
      </c>
      <c r="E105" s="53">
        <f t="shared" si="7"/>
        <v>-100537.67678000001</v>
      </c>
      <c r="F105" s="13">
        <f t="shared" si="8"/>
        <v>39.985989615049562</v>
      </c>
    </row>
    <row r="106" spans="1:6" ht="27.6" x14ac:dyDescent="0.3">
      <c r="A106" s="46" t="s">
        <v>186</v>
      </c>
      <c r="B106" s="47" t="s">
        <v>187</v>
      </c>
      <c r="C106" s="53">
        <f>SUM(C107:C109)</f>
        <v>813.82</v>
      </c>
      <c r="D106" s="53">
        <f>SUM(D107:D109)</f>
        <v>545.79999999999995</v>
      </c>
      <c r="E106" s="53">
        <f t="shared" si="7"/>
        <v>-268.0200000000001</v>
      </c>
      <c r="F106" s="13">
        <f t="shared" si="8"/>
        <v>67.066427465532911</v>
      </c>
    </row>
    <row r="107" spans="1:6" s="17" customFormat="1" ht="40.5" customHeight="1" x14ac:dyDescent="0.3">
      <c r="A107" s="45"/>
      <c r="B107" s="28" t="s">
        <v>443</v>
      </c>
      <c r="C107" s="29">
        <v>485.8</v>
      </c>
      <c r="D107" s="29">
        <v>272.8</v>
      </c>
      <c r="E107" s="29">
        <f t="shared" si="7"/>
        <v>-213</v>
      </c>
      <c r="F107" s="16">
        <f t="shared" si="8"/>
        <v>56.154796212433098</v>
      </c>
    </row>
    <row r="108" spans="1:6" s="17" customFormat="1" ht="40.5" customHeight="1" x14ac:dyDescent="0.3">
      <c r="A108" s="45"/>
      <c r="B108" s="28" t="s">
        <v>444</v>
      </c>
      <c r="C108" s="29">
        <v>223.02</v>
      </c>
      <c r="D108" s="29">
        <v>189</v>
      </c>
      <c r="E108" s="29">
        <f t="shared" si="7"/>
        <v>-34.02000000000001</v>
      </c>
      <c r="F108" s="16">
        <f t="shared" si="8"/>
        <v>84.745762711864401</v>
      </c>
    </row>
    <row r="109" spans="1:6" s="17" customFormat="1" ht="40.5" customHeight="1" x14ac:dyDescent="0.3">
      <c r="A109" s="45"/>
      <c r="B109" s="28" t="s">
        <v>445</v>
      </c>
      <c r="C109" s="29">
        <v>105</v>
      </c>
      <c r="D109" s="29">
        <v>84</v>
      </c>
      <c r="E109" s="29">
        <f t="shared" si="7"/>
        <v>-21</v>
      </c>
      <c r="F109" s="16">
        <f t="shared" si="8"/>
        <v>80</v>
      </c>
    </row>
    <row r="110" spans="1:6" ht="27.6" hidden="1" x14ac:dyDescent="0.3">
      <c r="A110" s="46" t="s">
        <v>446</v>
      </c>
      <c r="B110" s="47" t="s">
        <v>447</v>
      </c>
      <c r="C110" s="53">
        <f>SUM(C111)</f>
        <v>0</v>
      </c>
      <c r="D110" s="53">
        <f>SUM(D111)</f>
        <v>0</v>
      </c>
      <c r="E110" s="53">
        <f t="shared" si="7"/>
        <v>0</v>
      </c>
      <c r="F110" s="13" t="e">
        <f t="shared" si="8"/>
        <v>#DIV/0!</v>
      </c>
    </row>
    <row r="111" spans="1:6" s="17" customFormat="1" ht="27.6" hidden="1" x14ac:dyDescent="0.3">
      <c r="A111" s="45"/>
      <c r="B111" s="28" t="s">
        <v>185</v>
      </c>
      <c r="C111" s="29"/>
      <c r="D111" s="29"/>
      <c r="E111" s="29">
        <f t="shared" si="7"/>
        <v>0</v>
      </c>
      <c r="F111" s="16" t="e">
        <f t="shared" si="8"/>
        <v>#DIV/0!</v>
      </c>
    </row>
    <row r="112" spans="1:6" ht="27.6" hidden="1" x14ac:dyDescent="0.3">
      <c r="A112" s="46" t="s">
        <v>188</v>
      </c>
      <c r="B112" s="47" t="s">
        <v>189</v>
      </c>
      <c r="C112" s="53"/>
      <c r="D112" s="53"/>
      <c r="E112" s="53">
        <f t="shared" si="7"/>
        <v>0</v>
      </c>
      <c r="F112" s="13" t="e">
        <f t="shared" si="8"/>
        <v>#DIV/0!</v>
      </c>
    </row>
    <row r="113" spans="1:6" ht="27.6" hidden="1" x14ac:dyDescent="0.3">
      <c r="A113" s="46" t="s">
        <v>190</v>
      </c>
      <c r="B113" s="47" t="s">
        <v>191</v>
      </c>
      <c r="C113" s="53">
        <f>SUM(C114)</f>
        <v>0</v>
      </c>
      <c r="D113" s="53">
        <f>SUM(D114)</f>
        <v>0</v>
      </c>
      <c r="E113" s="53">
        <f t="shared" si="7"/>
        <v>0</v>
      </c>
      <c r="F113" s="13" t="e">
        <f t="shared" si="8"/>
        <v>#DIV/0!</v>
      </c>
    </row>
    <row r="114" spans="1:6" s="17" customFormat="1" ht="41.4" hidden="1" x14ac:dyDescent="0.3">
      <c r="A114" s="45"/>
      <c r="B114" s="28" t="s">
        <v>218</v>
      </c>
      <c r="C114" s="29"/>
      <c r="D114" s="29"/>
      <c r="E114" s="29">
        <f t="shared" si="7"/>
        <v>0</v>
      </c>
      <c r="F114" s="16" t="e">
        <f t="shared" si="8"/>
        <v>#DIV/0!</v>
      </c>
    </row>
    <row r="115" spans="1:6" ht="41.4" x14ac:dyDescent="0.3">
      <c r="A115" s="46" t="s">
        <v>192</v>
      </c>
      <c r="B115" s="47" t="s">
        <v>193</v>
      </c>
      <c r="C115" s="53">
        <f>SUM(C116:C117)</f>
        <v>2259.17</v>
      </c>
      <c r="D115" s="53">
        <f>SUM(D116:D117)</f>
        <v>1773</v>
      </c>
      <c r="E115" s="53">
        <f t="shared" si="7"/>
        <v>-486.17000000000007</v>
      </c>
      <c r="F115" s="13">
        <f t="shared" si="8"/>
        <v>78.480149789524461</v>
      </c>
    </row>
    <row r="116" spans="1:6" s="17" customFormat="1" ht="30" customHeight="1" x14ac:dyDescent="0.3">
      <c r="A116" s="45"/>
      <c r="B116" s="28" t="s">
        <v>194</v>
      </c>
      <c r="C116" s="29">
        <v>2259.17</v>
      </c>
      <c r="D116" s="29">
        <v>1773</v>
      </c>
      <c r="E116" s="29">
        <f t="shared" si="7"/>
        <v>-486.17000000000007</v>
      </c>
      <c r="F116" s="16">
        <f t="shared" si="8"/>
        <v>78.480149789524461</v>
      </c>
    </row>
    <row r="117" spans="1:6" s="17" customFormat="1" ht="55.2" hidden="1" x14ac:dyDescent="0.3">
      <c r="A117" s="45"/>
      <c r="B117" s="28" t="s">
        <v>195</v>
      </c>
      <c r="C117" s="29"/>
      <c r="D117" s="29"/>
      <c r="E117" s="29">
        <f t="shared" si="7"/>
        <v>0</v>
      </c>
      <c r="F117" s="16" t="e">
        <f t="shared" si="8"/>
        <v>#DIV/0!</v>
      </c>
    </row>
    <row r="118" spans="1:6" ht="29.25" customHeight="1" x14ac:dyDescent="0.3">
      <c r="A118" s="46" t="s">
        <v>196</v>
      </c>
      <c r="B118" s="47" t="s">
        <v>197</v>
      </c>
      <c r="C118" s="53">
        <v>183220.6</v>
      </c>
      <c r="D118" s="53">
        <v>506981</v>
      </c>
      <c r="E118" s="53">
        <f t="shared" si="7"/>
        <v>323760.40000000002</v>
      </c>
      <c r="F118" s="13">
        <f t="shared" si="8"/>
        <v>276.70523947634706</v>
      </c>
    </row>
    <row r="119" spans="1:6" ht="41.4" hidden="1" x14ac:dyDescent="0.3">
      <c r="A119" s="48" t="s">
        <v>448</v>
      </c>
      <c r="B119" s="49" t="s">
        <v>449</v>
      </c>
      <c r="C119" s="53"/>
      <c r="D119" s="53"/>
      <c r="E119" s="53">
        <f t="shared" si="7"/>
        <v>0</v>
      </c>
      <c r="F119" s="13" t="e">
        <f t="shared" si="8"/>
        <v>#DIV/0!</v>
      </c>
    </row>
    <row r="120" spans="1:6" ht="43.5" customHeight="1" x14ac:dyDescent="0.3">
      <c r="A120" s="46" t="s">
        <v>450</v>
      </c>
      <c r="B120" s="47" t="s">
        <v>451</v>
      </c>
      <c r="C120" s="53">
        <v>24712</v>
      </c>
      <c r="D120" s="53">
        <f>C120</f>
        <v>24712</v>
      </c>
      <c r="E120" s="53">
        <f t="shared" si="7"/>
        <v>0</v>
      </c>
      <c r="F120" s="13">
        <f t="shared" si="8"/>
        <v>100</v>
      </c>
    </row>
    <row r="121" spans="1:6" ht="26.25" customHeight="1" x14ac:dyDescent="0.3">
      <c r="A121" s="46" t="s">
        <v>198</v>
      </c>
      <c r="B121" s="47" t="s">
        <v>199</v>
      </c>
      <c r="C121" s="53">
        <v>3999.7</v>
      </c>
      <c r="D121" s="53">
        <f>C121</f>
        <v>3999.7</v>
      </c>
      <c r="E121" s="53">
        <f t="shared" si="7"/>
        <v>0</v>
      </c>
      <c r="F121" s="13">
        <f t="shared" si="8"/>
        <v>100</v>
      </c>
    </row>
    <row r="122" spans="1:6" hidden="1" x14ac:dyDescent="0.3">
      <c r="A122" s="46" t="s">
        <v>452</v>
      </c>
      <c r="B122" s="47" t="s">
        <v>453</v>
      </c>
      <c r="C122" s="53"/>
      <c r="D122" s="53"/>
      <c r="E122" s="53">
        <f t="shared" si="7"/>
        <v>0</v>
      </c>
      <c r="F122" s="13" t="e">
        <f t="shared" si="8"/>
        <v>#DIV/0!</v>
      </c>
    </row>
    <row r="123" spans="1:6" ht="27.6" hidden="1" x14ac:dyDescent="0.3">
      <c r="A123" s="46" t="s">
        <v>200</v>
      </c>
      <c r="B123" s="47" t="s">
        <v>201</v>
      </c>
      <c r="C123" s="53">
        <f>SUM(C124:C128)</f>
        <v>0</v>
      </c>
      <c r="D123" s="53">
        <f>SUM(D124:D128)</f>
        <v>0</v>
      </c>
      <c r="E123" s="53">
        <f t="shared" si="7"/>
        <v>0</v>
      </c>
      <c r="F123" s="13" t="e">
        <f t="shared" si="8"/>
        <v>#DIV/0!</v>
      </c>
    </row>
    <row r="124" spans="1:6" s="17" customFormat="1" hidden="1" x14ac:dyDescent="0.3">
      <c r="A124" s="45"/>
      <c r="B124" s="28" t="s">
        <v>202</v>
      </c>
      <c r="C124" s="29"/>
      <c r="D124" s="29"/>
      <c r="E124" s="29">
        <f t="shared" si="7"/>
        <v>0</v>
      </c>
      <c r="F124" s="16" t="e">
        <f t="shared" si="8"/>
        <v>#DIV/0!</v>
      </c>
    </row>
    <row r="125" spans="1:6" s="17" customFormat="1" ht="27.6" hidden="1" x14ac:dyDescent="0.3">
      <c r="A125" s="45"/>
      <c r="B125" s="28" t="s">
        <v>229</v>
      </c>
      <c r="C125" s="29"/>
      <c r="D125" s="29"/>
      <c r="E125" s="29">
        <f t="shared" si="7"/>
        <v>0</v>
      </c>
      <c r="F125" s="16" t="e">
        <f t="shared" si="8"/>
        <v>#DIV/0!</v>
      </c>
    </row>
    <row r="126" spans="1:6" s="17" customFormat="1" hidden="1" x14ac:dyDescent="0.3">
      <c r="A126" s="45"/>
      <c r="B126" s="28" t="s">
        <v>233</v>
      </c>
      <c r="C126" s="29"/>
      <c r="D126" s="29"/>
      <c r="E126" s="29">
        <f t="shared" si="7"/>
        <v>0</v>
      </c>
      <c r="F126" s="16" t="e">
        <f t="shared" si="8"/>
        <v>#DIV/0!</v>
      </c>
    </row>
    <row r="127" spans="1:6" s="17" customFormat="1" hidden="1" x14ac:dyDescent="0.3">
      <c r="A127" s="45"/>
      <c r="B127" s="28" t="s">
        <v>234</v>
      </c>
      <c r="C127" s="29"/>
      <c r="D127" s="29"/>
      <c r="E127" s="29">
        <f t="shared" si="7"/>
        <v>0</v>
      </c>
      <c r="F127" s="16" t="e">
        <f t="shared" si="8"/>
        <v>#DIV/0!</v>
      </c>
    </row>
    <row r="128" spans="1:6" s="17" customFormat="1" ht="27.6" hidden="1" x14ac:dyDescent="0.3">
      <c r="A128" s="45"/>
      <c r="B128" s="28" t="s">
        <v>238</v>
      </c>
      <c r="C128" s="29"/>
      <c r="D128" s="29"/>
      <c r="E128" s="29">
        <f t="shared" si="7"/>
        <v>0</v>
      </c>
      <c r="F128" s="16" t="e">
        <f t="shared" si="8"/>
        <v>#DIV/0!</v>
      </c>
    </row>
    <row r="129" spans="1:6" ht="27.6" hidden="1" x14ac:dyDescent="0.3">
      <c r="A129" s="46" t="s">
        <v>203</v>
      </c>
      <c r="B129" s="47" t="s">
        <v>204</v>
      </c>
      <c r="C129" s="53"/>
      <c r="D129" s="53"/>
      <c r="E129" s="53">
        <f t="shared" si="7"/>
        <v>0</v>
      </c>
      <c r="F129" s="13" t="e">
        <f t="shared" si="8"/>
        <v>#DIV/0!</v>
      </c>
    </row>
    <row r="130" spans="1:6" ht="27.6" x14ac:dyDescent="0.3">
      <c r="A130" s="46" t="s">
        <v>454</v>
      </c>
      <c r="B130" s="47" t="s">
        <v>455</v>
      </c>
      <c r="C130" s="53">
        <f>SUM(C131:C133)</f>
        <v>6362.7800000000007</v>
      </c>
      <c r="D130" s="53">
        <f>SUM(D131:D133)</f>
        <v>5925.76</v>
      </c>
      <c r="E130" s="53">
        <f t="shared" si="7"/>
        <v>-437.02000000000044</v>
      </c>
      <c r="F130" s="13">
        <f t="shared" si="8"/>
        <v>93.131618569241738</v>
      </c>
    </row>
    <row r="131" spans="1:6" s="17" customFormat="1" ht="21.75" customHeight="1" x14ac:dyDescent="0.3">
      <c r="A131" s="45"/>
      <c r="B131" s="28" t="s">
        <v>456</v>
      </c>
      <c r="C131" s="29">
        <v>3051.02</v>
      </c>
      <c r="D131" s="29">
        <v>2614</v>
      </c>
      <c r="E131" s="29">
        <f t="shared" si="7"/>
        <v>-437.02</v>
      </c>
      <c r="F131" s="16">
        <f t="shared" si="8"/>
        <v>85.676265642309787</v>
      </c>
    </row>
    <row r="132" spans="1:6" s="17" customFormat="1" ht="27.6" hidden="1" x14ac:dyDescent="0.3">
      <c r="A132" s="45"/>
      <c r="B132" s="50" t="s">
        <v>457</v>
      </c>
      <c r="C132" s="29"/>
      <c r="D132" s="29"/>
      <c r="E132" s="29">
        <f t="shared" si="7"/>
        <v>0</v>
      </c>
      <c r="F132" s="16" t="e">
        <f t="shared" si="8"/>
        <v>#DIV/0!</v>
      </c>
    </row>
    <row r="133" spans="1:6" s="17" customFormat="1" ht="31.5" customHeight="1" x14ac:dyDescent="0.3">
      <c r="A133" s="45"/>
      <c r="B133" s="28" t="s">
        <v>458</v>
      </c>
      <c r="C133" s="29">
        <v>3311.76</v>
      </c>
      <c r="D133" s="29">
        <f>C133</f>
        <v>3311.76</v>
      </c>
      <c r="E133" s="29">
        <f t="shared" si="7"/>
        <v>0</v>
      </c>
      <c r="F133" s="16">
        <f t="shared" si="8"/>
        <v>100</v>
      </c>
    </row>
    <row r="134" spans="1:6" ht="30.75" customHeight="1" x14ac:dyDescent="0.3">
      <c r="A134" s="46" t="s">
        <v>205</v>
      </c>
      <c r="B134" s="47" t="s">
        <v>206</v>
      </c>
      <c r="C134" s="53">
        <f>C135+C137+C139+C141+C143+C145</f>
        <v>409655.87</v>
      </c>
      <c r="D134" s="53">
        <f>D135+D137+D139+D141+D143+D145</f>
        <v>100150.5</v>
      </c>
      <c r="E134" s="53">
        <f t="shared" si="7"/>
        <v>-309505.37</v>
      </c>
      <c r="F134" s="13">
        <f t="shared" si="8"/>
        <v>24.447470995594426</v>
      </c>
    </row>
    <row r="135" spans="1:6" ht="30.75" hidden="1" customHeight="1" x14ac:dyDescent="0.3">
      <c r="A135" s="46" t="s">
        <v>207</v>
      </c>
      <c r="B135" s="47" t="s">
        <v>459</v>
      </c>
      <c r="C135" s="53">
        <f>C136</f>
        <v>0</v>
      </c>
      <c r="D135" s="53">
        <f>D136</f>
        <v>0</v>
      </c>
      <c r="E135" s="53">
        <f t="shared" si="7"/>
        <v>0</v>
      </c>
      <c r="F135" s="13" t="e">
        <f t="shared" si="8"/>
        <v>#DIV/0!</v>
      </c>
    </row>
    <row r="136" spans="1:6" s="17" customFormat="1" ht="30.75" hidden="1" customHeight="1" x14ac:dyDescent="0.3">
      <c r="A136" s="45"/>
      <c r="B136" s="28" t="s">
        <v>221</v>
      </c>
      <c r="C136" s="29"/>
      <c r="D136" s="29"/>
      <c r="E136" s="29">
        <f t="shared" si="7"/>
        <v>0</v>
      </c>
      <c r="F136" s="16" t="e">
        <f t="shared" si="8"/>
        <v>#DIV/0!</v>
      </c>
    </row>
    <row r="137" spans="1:6" ht="30.75" customHeight="1" x14ac:dyDescent="0.3">
      <c r="A137" s="46" t="s">
        <v>208</v>
      </c>
      <c r="B137" s="47" t="s">
        <v>206</v>
      </c>
      <c r="C137" s="53">
        <f>C138</f>
        <v>10459.5</v>
      </c>
      <c r="D137" s="53">
        <f>D138</f>
        <v>10459.5</v>
      </c>
      <c r="E137" s="53">
        <f t="shared" si="7"/>
        <v>0</v>
      </c>
      <c r="F137" s="13">
        <f t="shared" si="8"/>
        <v>100</v>
      </c>
    </row>
    <row r="138" spans="1:6" s="17" customFormat="1" ht="30.75" customHeight="1" x14ac:dyDescent="0.3">
      <c r="A138" s="45"/>
      <c r="B138" s="28" t="s">
        <v>460</v>
      </c>
      <c r="C138" s="29">
        <v>10459.5</v>
      </c>
      <c r="D138" s="29">
        <f>C138</f>
        <v>10459.5</v>
      </c>
      <c r="E138" s="29">
        <f t="shared" si="7"/>
        <v>0</v>
      </c>
      <c r="F138" s="16">
        <f t="shared" si="8"/>
        <v>100</v>
      </c>
    </row>
    <row r="139" spans="1:6" ht="30.75" customHeight="1" x14ac:dyDescent="0.3">
      <c r="A139" s="46" t="s">
        <v>209</v>
      </c>
      <c r="B139" s="47" t="s">
        <v>206</v>
      </c>
      <c r="C139" s="53">
        <f>C140</f>
        <v>399196.37</v>
      </c>
      <c r="D139" s="53">
        <f>D140</f>
        <v>89691</v>
      </c>
      <c r="E139" s="53">
        <f t="shared" si="7"/>
        <v>-309505.37</v>
      </c>
      <c r="F139" s="13">
        <f t="shared" si="8"/>
        <v>22.467889675449705</v>
      </c>
    </row>
    <row r="140" spans="1:6" s="17" customFormat="1" ht="30.75" customHeight="1" x14ac:dyDescent="0.3">
      <c r="A140" s="45"/>
      <c r="B140" s="28" t="s">
        <v>460</v>
      </c>
      <c r="C140" s="29">
        <v>399196.37</v>
      </c>
      <c r="D140" s="29">
        <v>89691</v>
      </c>
      <c r="E140" s="29">
        <f t="shared" si="7"/>
        <v>-309505.37</v>
      </c>
      <c r="F140" s="16">
        <f t="shared" si="8"/>
        <v>22.467889675449705</v>
      </c>
    </row>
    <row r="141" spans="1:6" ht="27.6" hidden="1" x14ac:dyDescent="0.3">
      <c r="A141" s="46" t="s">
        <v>210</v>
      </c>
      <c r="B141" s="47" t="s">
        <v>206</v>
      </c>
      <c r="C141" s="53">
        <f>C142</f>
        <v>0</v>
      </c>
      <c r="D141" s="53">
        <f>D142</f>
        <v>0</v>
      </c>
      <c r="E141" s="53">
        <f t="shared" si="7"/>
        <v>0</v>
      </c>
      <c r="F141" s="13" t="e">
        <f t="shared" si="8"/>
        <v>#DIV/0!</v>
      </c>
    </row>
    <row r="142" spans="1:6" s="17" customFormat="1" hidden="1" x14ac:dyDescent="0.3">
      <c r="A142" s="45"/>
      <c r="B142" s="28" t="s">
        <v>221</v>
      </c>
      <c r="C142" s="29"/>
      <c r="D142" s="29"/>
      <c r="E142" s="29">
        <f t="shared" si="7"/>
        <v>0</v>
      </c>
      <c r="F142" s="16" t="e">
        <f t="shared" si="8"/>
        <v>#DIV/0!</v>
      </c>
    </row>
    <row r="143" spans="1:6" ht="27.6" hidden="1" x14ac:dyDescent="0.3">
      <c r="A143" s="46" t="s">
        <v>461</v>
      </c>
      <c r="B143" s="47" t="s">
        <v>206</v>
      </c>
      <c r="C143" s="53">
        <f>C144</f>
        <v>0</v>
      </c>
      <c r="D143" s="53">
        <f>D144</f>
        <v>0</v>
      </c>
      <c r="E143" s="53">
        <f t="shared" si="7"/>
        <v>0</v>
      </c>
      <c r="F143" s="13" t="e">
        <f t="shared" si="8"/>
        <v>#DIV/0!</v>
      </c>
    </row>
    <row r="144" spans="1:6" s="17" customFormat="1" hidden="1" x14ac:dyDescent="0.3">
      <c r="A144" s="45"/>
      <c r="B144" s="28" t="s">
        <v>235</v>
      </c>
      <c r="C144" s="29"/>
      <c r="D144" s="29"/>
      <c r="E144" s="29">
        <f t="shared" si="7"/>
        <v>0</v>
      </c>
      <c r="F144" s="16" t="e">
        <f t="shared" si="8"/>
        <v>#DIV/0!</v>
      </c>
    </row>
    <row r="145" spans="1:6" ht="27.6" hidden="1" x14ac:dyDescent="0.3">
      <c r="A145" s="46" t="s">
        <v>462</v>
      </c>
      <c r="B145" s="47" t="s">
        <v>206</v>
      </c>
      <c r="C145" s="53">
        <f>C146</f>
        <v>0</v>
      </c>
      <c r="D145" s="53">
        <f>D146</f>
        <v>0</v>
      </c>
      <c r="E145" s="53">
        <f t="shared" si="7"/>
        <v>0</v>
      </c>
      <c r="F145" s="13" t="e">
        <f t="shared" si="8"/>
        <v>#DIV/0!</v>
      </c>
    </row>
    <row r="146" spans="1:6" s="17" customFormat="1" hidden="1" x14ac:dyDescent="0.3">
      <c r="A146" s="45"/>
      <c r="B146" s="28" t="s">
        <v>235</v>
      </c>
      <c r="C146" s="29"/>
      <c r="D146" s="29"/>
      <c r="E146" s="29">
        <f t="shared" si="7"/>
        <v>0</v>
      </c>
      <c r="F146" s="16" t="e">
        <f t="shared" si="8"/>
        <v>#DIV/0!</v>
      </c>
    </row>
    <row r="147" spans="1:6" ht="23.25" customHeight="1" x14ac:dyDescent="0.3">
      <c r="A147" s="46" t="s">
        <v>211</v>
      </c>
      <c r="B147" s="43" t="s">
        <v>212</v>
      </c>
      <c r="C147" s="53">
        <f>SUM(C148:C182)</f>
        <v>397186.68</v>
      </c>
      <c r="D147" s="53">
        <f>SUM(D148:D182)</f>
        <v>358408.83999999997</v>
      </c>
      <c r="E147" s="53">
        <f t="shared" si="7"/>
        <v>-38777.840000000026</v>
      </c>
      <c r="F147" s="13">
        <f t="shared" si="8"/>
        <v>90.236872998862893</v>
      </c>
    </row>
    <row r="148" spans="1:6" s="17" customFormat="1" ht="41.4" hidden="1" x14ac:dyDescent="0.3">
      <c r="A148" s="45"/>
      <c r="B148" s="28" t="s">
        <v>213</v>
      </c>
      <c r="C148" s="29"/>
      <c r="D148" s="29"/>
      <c r="E148" s="29">
        <f t="shared" si="7"/>
        <v>0</v>
      </c>
      <c r="F148" s="16" t="e">
        <f t="shared" si="8"/>
        <v>#DIV/0!</v>
      </c>
    </row>
    <row r="149" spans="1:6" s="17" customFormat="1" ht="33" customHeight="1" x14ac:dyDescent="0.3">
      <c r="A149" s="45"/>
      <c r="B149" s="28" t="s">
        <v>214</v>
      </c>
      <c r="C149" s="29">
        <v>957</v>
      </c>
      <c r="D149" s="29">
        <v>770</v>
      </c>
      <c r="E149" s="29">
        <f t="shared" si="7"/>
        <v>-187</v>
      </c>
      <c r="F149" s="16">
        <f t="shared" si="8"/>
        <v>80.459770114942529</v>
      </c>
    </row>
    <row r="150" spans="1:6" s="17" customFormat="1" ht="27.6" hidden="1" x14ac:dyDescent="0.3">
      <c r="A150" s="45"/>
      <c r="B150" s="28" t="s">
        <v>215</v>
      </c>
      <c r="C150" s="29"/>
      <c r="D150" s="29"/>
      <c r="E150" s="29">
        <f t="shared" si="7"/>
        <v>0</v>
      </c>
      <c r="F150" s="16" t="e">
        <f t="shared" si="8"/>
        <v>#DIV/0!</v>
      </c>
    </row>
    <row r="151" spans="1:6" s="17" customFormat="1" ht="43.5" customHeight="1" x14ac:dyDescent="0.3">
      <c r="A151" s="45"/>
      <c r="B151" s="28" t="s">
        <v>463</v>
      </c>
      <c r="C151" s="29">
        <v>51231</v>
      </c>
      <c r="D151" s="29">
        <f t="shared" ref="D151:D179" si="9">C151</f>
        <v>51231</v>
      </c>
      <c r="E151" s="29">
        <f t="shared" si="7"/>
        <v>0</v>
      </c>
      <c r="F151" s="16">
        <f t="shared" si="8"/>
        <v>100</v>
      </c>
    </row>
    <row r="152" spans="1:6" s="17" customFormat="1" ht="43.5" customHeight="1" x14ac:dyDescent="0.3">
      <c r="A152" s="45"/>
      <c r="B152" s="28" t="s">
        <v>464</v>
      </c>
      <c r="C152" s="29">
        <v>47672</v>
      </c>
      <c r="D152" s="29">
        <f t="shared" si="9"/>
        <v>47672</v>
      </c>
      <c r="E152" s="29">
        <f t="shared" si="7"/>
        <v>0</v>
      </c>
      <c r="F152" s="16">
        <f t="shared" si="8"/>
        <v>100</v>
      </c>
    </row>
    <row r="153" spans="1:6" s="17" customFormat="1" ht="32.25" customHeight="1" x14ac:dyDescent="0.3">
      <c r="A153" s="45"/>
      <c r="B153" s="28" t="s">
        <v>237</v>
      </c>
      <c r="C153" s="29">
        <v>7163.5</v>
      </c>
      <c r="D153" s="29">
        <v>0</v>
      </c>
      <c r="E153" s="29">
        <f t="shared" si="7"/>
        <v>-7163.5</v>
      </c>
      <c r="F153" s="16">
        <f t="shared" si="8"/>
        <v>0</v>
      </c>
    </row>
    <row r="154" spans="1:6" s="17" customFormat="1" ht="45.75" customHeight="1" x14ac:dyDescent="0.3">
      <c r="A154" s="45"/>
      <c r="B154" s="28" t="s">
        <v>216</v>
      </c>
      <c r="C154" s="29">
        <v>1533</v>
      </c>
      <c r="D154" s="29">
        <v>1482.2</v>
      </c>
      <c r="E154" s="29">
        <f t="shared" si="7"/>
        <v>-50.799999999999955</v>
      </c>
      <c r="F154" s="16">
        <f t="shared" si="8"/>
        <v>96.686236138290937</v>
      </c>
    </row>
    <row r="155" spans="1:6" s="17" customFormat="1" ht="41.4" x14ac:dyDescent="0.3">
      <c r="A155" s="45"/>
      <c r="B155" s="28" t="s">
        <v>217</v>
      </c>
      <c r="C155" s="29">
        <v>12287</v>
      </c>
      <c r="D155" s="29">
        <v>10461</v>
      </c>
      <c r="E155" s="29">
        <f t="shared" si="7"/>
        <v>-1826</v>
      </c>
      <c r="F155" s="16">
        <f t="shared" si="8"/>
        <v>85.138764547896145</v>
      </c>
    </row>
    <row r="156" spans="1:6" s="17" customFormat="1" ht="41.4" hidden="1" x14ac:dyDescent="0.3">
      <c r="A156" s="45"/>
      <c r="B156" s="28" t="s">
        <v>465</v>
      </c>
      <c r="C156" s="29"/>
      <c r="D156" s="29"/>
      <c r="E156" s="29">
        <f t="shared" si="7"/>
        <v>0</v>
      </c>
      <c r="F156" s="16" t="e">
        <f t="shared" si="8"/>
        <v>#DIV/0!</v>
      </c>
    </row>
    <row r="157" spans="1:6" s="17" customFormat="1" ht="22.5" customHeight="1" x14ac:dyDescent="0.3">
      <c r="A157" s="45"/>
      <c r="B157" s="28" t="s">
        <v>222</v>
      </c>
      <c r="C157" s="29">
        <v>7079.46</v>
      </c>
      <c r="D157" s="29">
        <f t="shared" si="9"/>
        <v>7079.46</v>
      </c>
      <c r="E157" s="29">
        <f t="shared" si="7"/>
        <v>0</v>
      </c>
      <c r="F157" s="16">
        <f t="shared" si="8"/>
        <v>100</v>
      </c>
    </row>
    <row r="158" spans="1:6" s="17" customFormat="1" ht="22.5" customHeight="1" x14ac:dyDescent="0.3">
      <c r="A158" s="45"/>
      <c r="B158" s="28" t="s">
        <v>223</v>
      </c>
      <c r="C158" s="29">
        <v>6089</v>
      </c>
      <c r="D158" s="29">
        <v>0</v>
      </c>
      <c r="E158" s="29">
        <f t="shared" si="7"/>
        <v>-6089</v>
      </c>
      <c r="F158" s="16">
        <f t="shared" si="8"/>
        <v>0</v>
      </c>
    </row>
    <row r="159" spans="1:6" s="17" customFormat="1" ht="43.5" customHeight="1" x14ac:dyDescent="0.3">
      <c r="A159" s="45"/>
      <c r="B159" s="28" t="s">
        <v>466</v>
      </c>
      <c r="C159" s="29">
        <v>94813.71</v>
      </c>
      <c r="D159" s="29">
        <v>42943.1</v>
      </c>
      <c r="E159" s="29">
        <f t="shared" si="7"/>
        <v>-51870.610000000008</v>
      </c>
      <c r="F159" s="16">
        <f t="shared" si="8"/>
        <v>45.292078540118297</v>
      </c>
    </row>
    <row r="160" spans="1:6" s="17" customFormat="1" ht="30" customHeight="1" x14ac:dyDescent="0.3">
      <c r="A160" s="45"/>
      <c r="B160" s="28" t="s">
        <v>224</v>
      </c>
      <c r="C160" s="29">
        <v>9216</v>
      </c>
      <c r="D160" s="29">
        <f t="shared" si="9"/>
        <v>9216</v>
      </c>
      <c r="E160" s="29">
        <f t="shared" si="7"/>
        <v>0</v>
      </c>
      <c r="F160" s="16">
        <f t="shared" si="8"/>
        <v>100</v>
      </c>
    </row>
    <row r="161" spans="1:6" s="17" customFormat="1" hidden="1" x14ac:dyDescent="0.3">
      <c r="A161" s="45"/>
      <c r="B161" s="28" t="s">
        <v>230</v>
      </c>
      <c r="C161" s="29"/>
      <c r="D161" s="29"/>
      <c r="E161" s="29">
        <f t="shared" si="7"/>
        <v>0</v>
      </c>
      <c r="F161" s="16" t="e">
        <f t="shared" si="8"/>
        <v>#DIV/0!</v>
      </c>
    </row>
    <row r="162" spans="1:6" s="17" customFormat="1" hidden="1" x14ac:dyDescent="0.3">
      <c r="A162" s="45"/>
      <c r="B162" s="28" t="s">
        <v>220</v>
      </c>
      <c r="C162" s="29"/>
      <c r="D162" s="29"/>
      <c r="E162" s="29">
        <f t="shared" si="7"/>
        <v>0</v>
      </c>
      <c r="F162" s="16" t="e">
        <f t="shared" si="8"/>
        <v>#DIV/0!</v>
      </c>
    </row>
    <row r="163" spans="1:6" s="17" customFormat="1" ht="30" customHeight="1" x14ac:dyDescent="0.3">
      <c r="A163" s="45"/>
      <c r="B163" s="28" t="s">
        <v>225</v>
      </c>
      <c r="C163" s="29">
        <v>1567</v>
      </c>
      <c r="D163" s="29">
        <f t="shared" si="9"/>
        <v>1567</v>
      </c>
      <c r="E163" s="29">
        <f t="shared" si="7"/>
        <v>0</v>
      </c>
      <c r="F163" s="16">
        <f t="shared" si="8"/>
        <v>100</v>
      </c>
    </row>
    <row r="164" spans="1:6" s="17" customFormat="1" ht="30" customHeight="1" x14ac:dyDescent="0.3">
      <c r="A164" s="45"/>
      <c r="B164" s="28" t="s">
        <v>226</v>
      </c>
      <c r="C164" s="29">
        <v>110728</v>
      </c>
      <c r="D164" s="29">
        <v>107209</v>
      </c>
      <c r="E164" s="29">
        <f t="shared" si="7"/>
        <v>-3519</v>
      </c>
      <c r="F164" s="16">
        <f t="shared" si="8"/>
        <v>96.821942056209807</v>
      </c>
    </row>
    <row r="165" spans="1:6" s="17" customFormat="1" ht="41.4" hidden="1" x14ac:dyDescent="0.3">
      <c r="A165" s="45"/>
      <c r="B165" s="28" t="s">
        <v>228</v>
      </c>
      <c r="C165" s="29"/>
      <c r="D165" s="29"/>
      <c r="E165" s="29">
        <f t="shared" ref="E165:E182" si="10">D165-C165</f>
        <v>0</v>
      </c>
      <c r="F165" s="16" t="e">
        <f t="shared" ref="F165:F182" si="11">D165/C165*100</f>
        <v>#DIV/0!</v>
      </c>
    </row>
    <row r="166" spans="1:6" s="17" customFormat="1" ht="30" customHeight="1" x14ac:dyDescent="0.3">
      <c r="A166" s="45"/>
      <c r="B166" s="28" t="s">
        <v>231</v>
      </c>
      <c r="C166" s="29">
        <v>1680</v>
      </c>
      <c r="D166" s="29">
        <f t="shared" si="9"/>
        <v>1680</v>
      </c>
      <c r="E166" s="29">
        <f t="shared" si="10"/>
        <v>0</v>
      </c>
      <c r="F166" s="16">
        <f t="shared" si="11"/>
        <v>100</v>
      </c>
    </row>
    <row r="167" spans="1:6" s="17" customFormat="1" ht="24" customHeight="1" x14ac:dyDescent="0.3">
      <c r="A167" s="45"/>
      <c r="B167" s="28" t="s">
        <v>241</v>
      </c>
      <c r="C167" s="29">
        <v>22512.6</v>
      </c>
      <c r="D167" s="29">
        <v>62292.1</v>
      </c>
      <c r="E167" s="29">
        <f t="shared" si="10"/>
        <v>39779.5</v>
      </c>
      <c r="F167" s="16">
        <f t="shared" si="11"/>
        <v>276.69882643497419</v>
      </c>
    </row>
    <row r="168" spans="1:6" s="17" customFormat="1" ht="69" hidden="1" x14ac:dyDescent="0.3">
      <c r="A168" s="45"/>
      <c r="B168" s="28" t="s">
        <v>219</v>
      </c>
      <c r="C168" s="29"/>
      <c r="D168" s="29"/>
      <c r="E168" s="29">
        <f t="shared" si="10"/>
        <v>0</v>
      </c>
      <c r="F168" s="16" t="e">
        <f t="shared" si="11"/>
        <v>#DIV/0!</v>
      </c>
    </row>
    <row r="169" spans="1:6" s="17" customFormat="1" ht="27.6" hidden="1" x14ac:dyDescent="0.3">
      <c r="A169" s="45"/>
      <c r="B169" s="28" t="s">
        <v>240</v>
      </c>
      <c r="C169" s="29"/>
      <c r="D169" s="29"/>
      <c r="E169" s="29">
        <f t="shared" si="10"/>
        <v>0</v>
      </c>
      <c r="F169" s="16" t="e">
        <f t="shared" si="11"/>
        <v>#DIV/0!</v>
      </c>
    </row>
    <row r="170" spans="1:6" s="17" customFormat="1" ht="69.75" customHeight="1" x14ac:dyDescent="0.3">
      <c r="A170" s="45"/>
      <c r="B170" s="28" t="s">
        <v>232</v>
      </c>
      <c r="C170" s="29">
        <v>1479</v>
      </c>
      <c r="D170" s="29">
        <v>1244.2</v>
      </c>
      <c r="E170" s="29">
        <f t="shared" si="10"/>
        <v>-234.79999999999995</v>
      </c>
      <c r="F170" s="16">
        <f t="shared" si="11"/>
        <v>84.124408384043278</v>
      </c>
    </row>
    <row r="171" spans="1:6" s="17" customFormat="1" hidden="1" x14ac:dyDescent="0.3">
      <c r="A171" s="45"/>
      <c r="B171" s="28" t="s">
        <v>236</v>
      </c>
      <c r="C171" s="29"/>
      <c r="D171" s="29"/>
      <c r="E171" s="29">
        <f t="shared" si="10"/>
        <v>0</v>
      </c>
      <c r="F171" s="16" t="e">
        <f t="shared" si="11"/>
        <v>#DIV/0!</v>
      </c>
    </row>
    <row r="172" spans="1:6" s="17" customFormat="1" ht="27.6" hidden="1" x14ac:dyDescent="0.3">
      <c r="A172" s="45"/>
      <c r="B172" s="51" t="s">
        <v>467</v>
      </c>
      <c r="C172" s="29"/>
      <c r="D172" s="29"/>
      <c r="E172" s="29">
        <f t="shared" si="10"/>
        <v>0</v>
      </c>
      <c r="F172" s="16" t="e">
        <f t="shared" si="11"/>
        <v>#DIV/0!</v>
      </c>
    </row>
    <row r="173" spans="1:6" s="17" customFormat="1" ht="24.75" customHeight="1" x14ac:dyDescent="0.3">
      <c r="A173" s="45"/>
      <c r="B173" s="28" t="s">
        <v>468</v>
      </c>
      <c r="C173" s="29">
        <v>2089.25</v>
      </c>
      <c r="D173" s="29">
        <f t="shared" si="9"/>
        <v>2089.25</v>
      </c>
      <c r="E173" s="29">
        <f t="shared" si="10"/>
        <v>0</v>
      </c>
      <c r="F173" s="16">
        <f t="shared" si="11"/>
        <v>100</v>
      </c>
    </row>
    <row r="174" spans="1:6" s="17" customFormat="1" ht="82.5" customHeight="1" x14ac:dyDescent="0.3">
      <c r="A174" s="45"/>
      <c r="B174" s="28" t="s">
        <v>239</v>
      </c>
      <c r="C174" s="29">
        <v>2756</v>
      </c>
      <c r="D174" s="29">
        <v>2741.8</v>
      </c>
      <c r="E174" s="29">
        <f t="shared" si="10"/>
        <v>-14.199999999999818</v>
      </c>
      <c r="F174" s="16">
        <f t="shared" si="11"/>
        <v>99.484760522496373</v>
      </c>
    </row>
    <row r="175" spans="1:6" s="17" customFormat="1" ht="82.5" customHeight="1" x14ac:dyDescent="0.3">
      <c r="A175" s="45"/>
      <c r="B175" s="28" t="s">
        <v>469</v>
      </c>
      <c r="C175" s="29">
        <v>1033</v>
      </c>
      <c r="D175" s="29">
        <f t="shared" si="9"/>
        <v>1033</v>
      </c>
      <c r="E175" s="29">
        <f t="shared" si="10"/>
        <v>0</v>
      </c>
      <c r="F175" s="16">
        <f t="shared" si="11"/>
        <v>100</v>
      </c>
    </row>
    <row r="176" spans="1:6" s="17" customFormat="1" ht="44.25" customHeight="1" x14ac:dyDescent="0.3">
      <c r="A176" s="45"/>
      <c r="B176" s="28" t="s">
        <v>470</v>
      </c>
      <c r="C176" s="29">
        <v>593.73</v>
      </c>
      <c r="D176" s="29">
        <f t="shared" si="9"/>
        <v>593.73</v>
      </c>
      <c r="E176" s="29">
        <f t="shared" si="10"/>
        <v>0</v>
      </c>
      <c r="F176" s="16">
        <f t="shared" si="11"/>
        <v>100</v>
      </c>
    </row>
    <row r="177" spans="1:6" s="17" customFormat="1" ht="55.2" hidden="1" x14ac:dyDescent="0.3">
      <c r="A177" s="45"/>
      <c r="B177" s="50" t="s">
        <v>471</v>
      </c>
      <c r="C177" s="29"/>
      <c r="D177" s="29"/>
      <c r="E177" s="29">
        <f t="shared" si="10"/>
        <v>0</v>
      </c>
      <c r="F177" s="16" t="e">
        <f t="shared" si="11"/>
        <v>#DIV/0!</v>
      </c>
    </row>
    <row r="178" spans="1:6" s="17" customFormat="1" ht="22.5" customHeight="1" x14ac:dyDescent="0.3">
      <c r="A178" s="45"/>
      <c r="B178" s="28" t="s">
        <v>227</v>
      </c>
      <c r="C178" s="29">
        <v>7602.43</v>
      </c>
      <c r="D178" s="29">
        <v>0</v>
      </c>
      <c r="E178" s="29">
        <f t="shared" si="10"/>
        <v>-7602.43</v>
      </c>
      <c r="F178" s="16">
        <f t="shared" si="11"/>
        <v>0</v>
      </c>
    </row>
    <row r="179" spans="1:6" s="17" customFormat="1" ht="30.75" customHeight="1" x14ac:dyDescent="0.3">
      <c r="A179" s="45"/>
      <c r="B179" s="28" t="s">
        <v>472</v>
      </c>
      <c r="C179" s="29">
        <v>7104</v>
      </c>
      <c r="D179" s="29">
        <f t="shared" si="9"/>
        <v>7104</v>
      </c>
      <c r="E179" s="29">
        <f t="shared" si="10"/>
        <v>0</v>
      </c>
      <c r="F179" s="16">
        <f t="shared" si="11"/>
        <v>100</v>
      </c>
    </row>
    <row r="180" spans="1:6" s="17" customFormat="1" ht="41.4" hidden="1" x14ac:dyDescent="0.3">
      <c r="A180" s="45"/>
      <c r="B180" s="50" t="s">
        <v>473</v>
      </c>
      <c r="C180" s="29"/>
      <c r="D180" s="29"/>
      <c r="E180" s="29">
        <f t="shared" si="10"/>
        <v>0</v>
      </c>
      <c r="F180" s="16" t="e">
        <f t="shared" si="11"/>
        <v>#DIV/0!</v>
      </c>
    </row>
    <row r="181" spans="1:6" s="17" customFormat="1" ht="27.6" hidden="1" x14ac:dyDescent="0.3">
      <c r="A181" s="45"/>
      <c r="B181" s="50" t="s">
        <v>474</v>
      </c>
      <c r="C181" s="29"/>
      <c r="D181" s="29"/>
      <c r="E181" s="29">
        <f t="shared" si="10"/>
        <v>0</v>
      </c>
      <c r="F181" s="16" t="e">
        <f t="shared" si="11"/>
        <v>#DIV/0!</v>
      </c>
    </row>
    <row r="182" spans="1:6" s="17" customFormat="1" hidden="1" x14ac:dyDescent="0.3">
      <c r="A182" s="45"/>
      <c r="B182" s="28"/>
      <c r="C182" s="29"/>
      <c r="D182" s="29"/>
      <c r="E182" s="29">
        <f t="shared" si="10"/>
        <v>0</v>
      </c>
      <c r="F182" s="16" t="e">
        <f t="shared" si="11"/>
        <v>#DIV/0!</v>
      </c>
    </row>
    <row r="183" spans="1:6" ht="29.25" customHeight="1" x14ac:dyDescent="0.3">
      <c r="A183" s="5" t="s">
        <v>242</v>
      </c>
      <c r="B183" s="9" t="s">
        <v>243</v>
      </c>
      <c r="C183" s="52">
        <f>C184+C187+C200+C203+C204+C205+C206+C207+C208+C209</f>
        <v>1991564</v>
      </c>
      <c r="D183" s="52">
        <f>D184+D187+D200+D203+D204+D205+D206+D207+D208+D209</f>
        <v>1989389</v>
      </c>
      <c r="E183" s="52">
        <f>D183-C183</f>
        <v>-2175</v>
      </c>
      <c r="F183" s="8">
        <f>D183/C183*100</f>
        <v>99.890789349476094</v>
      </c>
    </row>
    <row r="184" spans="1:6" ht="30.75" customHeight="1" x14ac:dyDescent="0.3">
      <c r="A184" s="10" t="s">
        <v>244</v>
      </c>
      <c r="B184" s="25" t="s">
        <v>245</v>
      </c>
      <c r="C184" s="53">
        <f>SUM(C185:C186)</f>
        <v>52973</v>
      </c>
      <c r="D184" s="53">
        <f>SUM(D185:D186)</f>
        <v>52973</v>
      </c>
      <c r="E184" s="53">
        <f>D184-C184</f>
        <v>0</v>
      </c>
      <c r="F184" s="13">
        <f>D184/C184*100</f>
        <v>100</v>
      </c>
    </row>
    <row r="185" spans="1:6" s="17" customFormat="1" ht="30.75" customHeight="1" x14ac:dyDescent="0.3">
      <c r="A185" s="14"/>
      <c r="B185" s="27" t="s">
        <v>246</v>
      </c>
      <c r="C185" s="29">
        <v>47644</v>
      </c>
      <c r="D185" s="29">
        <f>C185</f>
        <v>47644</v>
      </c>
      <c r="E185" s="29">
        <f t="shared" ref="E185:E212" si="12">D185-C185</f>
        <v>0</v>
      </c>
      <c r="F185" s="16">
        <f t="shared" ref="F185:F212" si="13">D185/C185*100</f>
        <v>100</v>
      </c>
    </row>
    <row r="186" spans="1:6" s="17" customFormat="1" ht="30.75" customHeight="1" x14ac:dyDescent="0.3">
      <c r="A186" s="14"/>
      <c r="B186" s="27" t="s">
        <v>247</v>
      </c>
      <c r="C186" s="29">
        <v>5329</v>
      </c>
      <c r="D186" s="29">
        <f>C186</f>
        <v>5329</v>
      </c>
      <c r="E186" s="29">
        <f t="shared" si="12"/>
        <v>0</v>
      </c>
      <c r="F186" s="16">
        <f t="shared" si="13"/>
        <v>100</v>
      </c>
    </row>
    <row r="187" spans="1:6" ht="27.6" x14ac:dyDescent="0.3">
      <c r="A187" s="10" t="s">
        <v>248</v>
      </c>
      <c r="B187" s="25" t="s">
        <v>249</v>
      </c>
      <c r="C187" s="53">
        <f>SUM(C188:C199)</f>
        <v>86319</v>
      </c>
      <c r="D187" s="53">
        <f>SUM(D188:D199)</f>
        <v>86040</v>
      </c>
      <c r="E187" s="53">
        <f t="shared" si="12"/>
        <v>-279</v>
      </c>
      <c r="F187" s="13">
        <f t="shared" si="13"/>
        <v>99.676780314878528</v>
      </c>
    </row>
    <row r="188" spans="1:6" s="17" customFormat="1" ht="31.5" customHeight="1" x14ac:dyDescent="0.3">
      <c r="A188" s="14"/>
      <c r="B188" s="27" t="s">
        <v>475</v>
      </c>
      <c r="C188" s="29">
        <v>1850</v>
      </c>
      <c r="D188" s="29">
        <f>C188</f>
        <v>1850</v>
      </c>
      <c r="E188" s="29">
        <f t="shared" si="12"/>
        <v>0</v>
      </c>
      <c r="F188" s="16">
        <f t="shared" si="13"/>
        <v>100</v>
      </c>
    </row>
    <row r="189" spans="1:6" s="17" customFormat="1" ht="72" customHeight="1" x14ac:dyDescent="0.3">
      <c r="A189" s="14"/>
      <c r="B189" s="27" t="s">
        <v>476</v>
      </c>
      <c r="C189" s="29">
        <v>34072</v>
      </c>
      <c r="D189" s="29">
        <f t="shared" ref="D189:D199" si="14">C189</f>
        <v>34072</v>
      </c>
      <c r="E189" s="29">
        <f t="shared" si="12"/>
        <v>0</v>
      </c>
      <c r="F189" s="16">
        <f t="shared" si="13"/>
        <v>100</v>
      </c>
    </row>
    <row r="190" spans="1:6" s="17" customFormat="1" ht="94.5" customHeight="1" x14ac:dyDescent="0.3">
      <c r="A190" s="14"/>
      <c r="B190" s="27" t="s">
        <v>477</v>
      </c>
      <c r="C190" s="29">
        <v>17710</v>
      </c>
      <c r="D190" s="29">
        <f t="shared" si="14"/>
        <v>17710</v>
      </c>
      <c r="E190" s="29">
        <f t="shared" si="12"/>
        <v>0</v>
      </c>
      <c r="F190" s="16">
        <f t="shared" si="13"/>
        <v>100</v>
      </c>
    </row>
    <row r="191" spans="1:6" s="17" customFormat="1" ht="42" customHeight="1" x14ac:dyDescent="0.3">
      <c r="A191" s="14"/>
      <c r="B191" s="27" t="s">
        <v>478</v>
      </c>
      <c r="C191" s="29">
        <v>6491</v>
      </c>
      <c r="D191" s="29">
        <f t="shared" si="14"/>
        <v>6491</v>
      </c>
      <c r="E191" s="29">
        <f t="shared" si="12"/>
        <v>0</v>
      </c>
      <c r="F191" s="16">
        <f t="shared" si="13"/>
        <v>100</v>
      </c>
    </row>
    <row r="192" spans="1:6" s="17" customFormat="1" ht="42" customHeight="1" x14ac:dyDescent="0.3">
      <c r="A192" s="14"/>
      <c r="B192" s="27" t="s">
        <v>479</v>
      </c>
      <c r="C192" s="29">
        <v>5155</v>
      </c>
      <c r="D192" s="29">
        <f t="shared" si="14"/>
        <v>5155</v>
      </c>
      <c r="E192" s="29">
        <f t="shared" si="12"/>
        <v>0</v>
      </c>
      <c r="F192" s="16">
        <f t="shared" si="13"/>
        <v>100</v>
      </c>
    </row>
    <row r="193" spans="1:6" s="17" customFormat="1" ht="42" customHeight="1" x14ac:dyDescent="0.3">
      <c r="A193" s="14"/>
      <c r="B193" s="27" t="s">
        <v>250</v>
      </c>
      <c r="C193" s="29">
        <v>327</v>
      </c>
      <c r="D193" s="29">
        <v>170</v>
      </c>
      <c r="E193" s="29">
        <f t="shared" si="12"/>
        <v>-157</v>
      </c>
      <c r="F193" s="16">
        <f t="shared" si="13"/>
        <v>51.987767584097853</v>
      </c>
    </row>
    <row r="194" spans="1:6" s="17" customFormat="1" ht="31.5" customHeight="1" x14ac:dyDescent="0.3">
      <c r="A194" s="14"/>
      <c r="B194" s="27" t="s">
        <v>252</v>
      </c>
      <c r="C194" s="29">
        <v>11213</v>
      </c>
      <c r="D194" s="29">
        <f t="shared" si="14"/>
        <v>11213</v>
      </c>
      <c r="E194" s="29">
        <f t="shared" si="12"/>
        <v>0</v>
      </c>
      <c r="F194" s="16">
        <f t="shared" si="13"/>
        <v>100</v>
      </c>
    </row>
    <row r="195" spans="1:6" s="17" customFormat="1" ht="31.5" customHeight="1" x14ac:dyDescent="0.3">
      <c r="A195" s="14"/>
      <c r="B195" s="27" t="s">
        <v>251</v>
      </c>
      <c r="C195" s="29">
        <v>632</v>
      </c>
      <c r="D195" s="29">
        <f t="shared" si="14"/>
        <v>632</v>
      </c>
      <c r="E195" s="29">
        <f t="shared" si="12"/>
        <v>0</v>
      </c>
      <c r="F195" s="16">
        <f t="shared" si="13"/>
        <v>100</v>
      </c>
    </row>
    <row r="196" spans="1:6" s="17" customFormat="1" ht="107.25" customHeight="1" x14ac:dyDescent="0.3">
      <c r="A196" s="14"/>
      <c r="B196" s="27" t="s">
        <v>254</v>
      </c>
      <c r="C196" s="29">
        <v>3793</v>
      </c>
      <c r="D196" s="29">
        <f t="shared" si="14"/>
        <v>3793</v>
      </c>
      <c r="E196" s="29">
        <f t="shared" si="12"/>
        <v>0</v>
      </c>
      <c r="F196" s="16">
        <f t="shared" si="13"/>
        <v>100</v>
      </c>
    </row>
    <row r="197" spans="1:6" s="17" customFormat="1" ht="45" customHeight="1" x14ac:dyDescent="0.3">
      <c r="A197" s="14"/>
      <c r="B197" s="27" t="s">
        <v>256</v>
      </c>
      <c r="C197" s="29">
        <v>122</v>
      </c>
      <c r="D197" s="29">
        <v>0</v>
      </c>
      <c r="E197" s="29">
        <f t="shared" si="12"/>
        <v>-122</v>
      </c>
      <c r="F197" s="16">
        <f t="shared" si="13"/>
        <v>0</v>
      </c>
    </row>
    <row r="198" spans="1:6" s="17" customFormat="1" ht="95.25" customHeight="1" x14ac:dyDescent="0.3">
      <c r="A198" s="14"/>
      <c r="B198" s="27" t="s">
        <v>255</v>
      </c>
      <c r="C198" s="29">
        <v>3319</v>
      </c>
      <c r="D198" s="29">
        <f t="shared" si="14"/>
        <v>3319</v>
      </c>
      <c r="E198" s="29">
        <f t="shared" si="12"/>
        <v>0</v>
      </c>
      <c r="F198" s="16">
        <f t="shared" si="13"/>
        <v>100</v>
      </c>
    </row>
    <row r="199" spans="1:6" s="17" customFormat="1" ht="42.75" customHeight="1" x14ac:dyDescent="0.3">
      <c r="A199" s="14"/>
      <c r="B199" s="27" t="s">
        <v>253</v>
      </c>
      <c r="C199" s="29">
        <v>1635</v>
      </c>
      <c r="D199" s="29">
        <f t="shared" si="14"/>
        <v>1635</v>
      </c>
      <c r="E199" s="29">
        <f t="shared" si="12"/>
        <v>0</v>
      </c>
      <c r="F199" s="16">
        <f t="shared" si="13"/>
        <v>100</v>
      </c>
    </row>
    <row r="200" spans="1:6" ht="42.75" customHeight="1" x14ac:dyDescent="0.3">
      <c r="A200" s="10" t="s">
        <v>257</v>
      </c>
      <c r="B200" s="25" t="s">
        <v>258</v>
      </c>
      <c r="C200" s="53">
        <f>SUM(C201:C202)</f>
        <v>41578</v>
      </c>
      <c r="D200" s="53">
        <f>SUM(D201:D202)</f>
        <v>41578</v>
      </c>
      <c r="E200" s="53">
        <f t="shared" si="12"/>
        <v>0</v>
      </c>
      <c r="F200" s="13">
        <f t="shared" si="13"/>
        <v>100</v>
      </c>
    </row>
    <row r="201" spans="1:6" ht="42.75" customHeight="1" x14ac:dyDescent="0.3">
      <c r="A201" s="14" t="s">
        <v>480</v>
      </c>
      <c r="B201" s="27" t="s">
        <v>258</v>
      </c>
      <c r="C201" s="29">
        <v>39378</v>
      </c>
      <c r="D201" s="29">
        <f t="shared" ref="D201:D206" si="15">C201</f>
        <v>39378</v>
      </c>
      <c r="E201" s="53">
        <f t="shared" si="12"/>
        <v>0</v>
      </c>
      <c r="F201" s="13">
        <f t="shared" si="13"/>
        <v>100</v>
      </c>
    </row>
    <row r="202" spans="1:6" ht="58.5" customHeight="1" x14ac:dyDescent="0.3">
      <c r="A202" s="14" t="s">
        <v>481</v>
      </c>
      <c r="B202" s="27" t="s">
        <v>482</v>
      </c>
      <c r="C202" s="29">
        <v>2200</v>
      </c>
      <c r="D202" s="29">
        <f t="shared" si="15"/>
        <v>2200</v>
      </c>
      <c r="E202" s="53">
        <f t="shared" si="12"/>
        <v>0</v>
      </c>
      <c r="F202" s="13">
        <f t="shared" si="13"/>
        <v>100</v>
      </c>
    </row>
    <row r="203" spans="1:6" ht="44.25" customHeight="1" x14ac:dyDescent="0.3">
      <c r="A203" s="10" t="s">
        <v>259</v>
      </c>
      <c r="B203" s="25" t="s">
        <v>260</v>
      </c>
      <c r="C203" s="53">
        <v>41744</v>
      </c>
      <c r="D203" s="53">
        <f t="shared" si="15"/>
        <v>41744</v>
      </c>
      <c r="E203" s="53">
        <f t="shared" si="12"/>
        <v>0</v>
      </c>
      <c r="F203" s="13">
        <f t="shared" si="13"/>
        <v>100</v>
      </c>
    </row>
    <row r="204" spans="1:6" ht="44.25" customHeight="1" x14ac:dyDescent="0.3">
      <c r="A204" s="10" t="s">
        <v>261</v>
      </c>
      <c r="B204" s="25" t="s">
        <v>262</v>
      </c>
      <c r="C204" s="53">
        <v>19</v>
      </c>
      <c r="D204" s="53">
        <v>0</v>
      </c>
      <c r="E204" s="53">
        <f t="shared" si="12"/>
        <v>-19</v>
      </c>
      <c r="F204" s="13">
        <f t="shared" si="13"/>
        <v>0</v>
      </c>
    </row>
    <row r="205" spans="1:6" ht="44.25" hidden="1" customHeight="1" x14ac:dyDescent="0.3">
      <c r="A205" s="10" t="s">
        <v>483</v>
      </c>
      <c r="B205" s="25" t="s">
        <v>484</v>
      </c>
      <c r="C205" s="53"/>
      <c r="D205" s="53">
        <f t="shared" si="15"/>
        <v>0</v>
      </c>
      <c r="E205" s="53">
        <f t="shared" si="12"/>
        <v>0</v>
      </c>
      <c r="F205" s="13" t="e">
        <f t="shared" si="13"/>
        <v>#DIV/0!</v>
      </c>
    </row>
    <row r="206" spans="1:6" ht="44.25" hidden="1" customHeight="1" x14ac:dyDescent="0.3">
      <c r="A206" s="10" t="s">
        <v>263</v>
      </c>
      <c r="B206" s="25" t="s">
        <v>264</v>
      </c>
      <c r="C206" s="53"/>
      <c r="D206" s="53">
        <f t="shared" si="15"/>
        <v>0</v>
      </c>
      <c r="E206" s="53">
        <f t="shared" si="12"/>
        <v>0</v>
      </c>
      <c r="F206" s="13" t="e">
        <f t="shared" si="13"/>
        <v>#DIV/0!</v>
      </c>
    </row>
    <row r="207" spans="1:6" ht="44.25" customHeight="1" x14ac:dyDescent="0.3">
      <c r="A207" s="10" t="s">
        <v>485</v>
      </c>
      <c r="B207" s="25" t="s">
        <v>486</v>
      </c>
      <c r="C207" s="53">
        <v>15364</v>
      </c>
      <c r="D207" s="53">
        <v>15207</v>
      </c>
      <c r="E207" s="53">
        <f t="shared" si="12"/>
        <v>-157</v>
      </c>
      <c r="F207" s="13">
        <f t="shared" si="13"/>
        <v>98.978130695131469</v>
      </c>
    </row>
    <row r="208" spans="1:6" ht="32.25" customHeight="1" x14ac:dyDescent="0.3">
      <c r="A208" s="10" t="s">
        <v>487</v>
      </c>
      <c r="B208" s="25" t="s">
        <v>488</v>
      </c>
      <c r="C208" s="53">
        <v>1720</v>
      </c>
      <c r="D208" s="53">
        <v>0</v>
      </c>
      <c r="E208" s="53">
        <f t="shared" si="12"/>
        <v>-1720</v>
      </c>
      <c r="F208" s="13">
        <f t="shared" si="13"/>
        <v>0</v>
      </c>
    </row>
    <row r="209" spans="1:6" ht="27.75" customHeight="1" x14ac:dyDescent="0.3">
      <c r="A209" s="10" t="s">
        <v>265</v>
      </c>
      <c r="B209" s="25" t="s">
        <v>266</v>
      </c>
      <c r="C209" s="53">
        <f>SUM(C210:C212)</f>
        <v>1751847</v>
      </c>
      <c r="D209" s="53">
        <f>SUM(D210:D212)</f>
        <v>1751847</v>
      </c>
      <c r="E209" s="53">
        <f t="shared" si="12"/>
        <v>0</v>
      </c>
      <c r="F209" s="13">
        <f t="shared" si="13"/>
        <v>100</v>
      </c>
    </row>
    <row r="210" spans="1:6" s="17" customFormat="1" ht="96.75" customHeight="1" x14ac:dyDescent="0.3">
      <c r="A210" s="14"/>
      <c r="B210" s="27" t="s">
        <v>489</v>
      </c>
      <c r="C210" s="29">
        <v>1083172</v>
      </c>
      <c r="D210" s="29">
        <f>C210</f>
        <v>1083172</v>
      </c>
      <c r="E210" s="29">
        <f t="shared" si="12"/>
        <v>0</v>
      </c>
      <c r="F210" s="16">
        <f t="shared" si="13"/>
        <v>100</v>
      </c>
    </row>
    <row r="211" spans="1:6" s="17" customFormat="1" ht="69.75" customHeight="1" x14ac:dyDescent="0.3">
      <c r="A211" s="14"/>
      <c r="B211" s="27" t="s">
        <v>490</v>
      </c>
      <c r="C211" s="29">
        <v>663730</v>
      </c>
      <c r="D211" s="29">
        <f>C211</f>
        <v>663730</v>
      </c>
      <c r="E211" s="29">
        <f t="shared" si="12"/>
        <v>0</v>
      </c>
      <c r="F211" s="16">
        <f t="shared" si="13"/>
        <v>100</v>
      </c>
    </row>
    <row r="212" spans="1:6" s="17" customFormat="1" ht="81.75" customHeight="1" x14ac:dyDescent="0.3">
      <c r="A212" s="14"/>
      <c r="B212" s="27" t="s">
        <v>491</v>
      </c>
      <c r="C212" s="29">
        <v>4945</v>
      </c>
      <c r="D212" s="29">
        <f>C212</f>
        <v>4945</v>
      </c>
      <c r="E212" s="29">
        <f t="shared" si="12"/>
        <v>0</v>
      </c>
      <c r="F212" s="16">
        <f t="shared" si="13"/>
        <v>100</v>
      </c>
    </row>
    <row r="213" spans="1:6" ht="24" customHeight="1" x14ac:dyDescent="0.3">
      <c r="A213" s="5" t="s">
        <v>267</v>
      </c>
      <c r="B213" s="9" t="s">
        <v>268</v>
      </c>
      <c r="C213" s="52">
        <f>C214+C215+C216</f>
        <v>1186.7</v>
      </c>
      <c r="D213" s="52">
        <f>D214+D215+D216</f>
        <v>1186.7</v>
      </c>
      <c r="E213" s="52">
        <f>D213-C213</f>
        <v>0</v>
      </c>
      <c r="F213" s="8">
        <f>D213/C213*100</f>
        <v>100</v>
      </c>
    </row>
    <row r="214" spans="1:6" ht="41.4" hidden="1" x14ac:dyDescent="0.3">
      <c r="A214" s="10" t="s">
        <v>269</v>
      </c>
      <c r="B214" s="25" t="s">
        <v>270</v>
      </c>
      <c r="C214" s="53"/>
      <c r="D214" s="53">
        <f>C214</f>
        <v>0</v>
      </c>
      <c r="E214" s="53">
        <f>D214-C214</f>
        <v>0</v>
      </c>
      <c r="F214" s="13" t="e">
        <f>D214/C214*100</f>
        <v>#DIV/0!</v>
      </c>
    </row>
    <row r="215" spans="1:6" ht="31.5" hidden="1" customHeight="1" x14ac:dyDescent="0.3">
      <c r="A215" s="10" t="s">
        <v>492</v>
      </c>
      <c r="B215" s="25" t="s">
        <v>493</v>
      </c>
      <c r="C215" s="53">
        <v>150</v>
      </c>
      <c r="D215" s="53">
        <f>C215</f>
        <v>150</v>
      </c>
      <c r="E215" s="53">
        <f t="shared" ref="E215:E218" si="16">D215-C215</f>
        <v>0</v>
      </c>
      <c r="F215" s="13">
        <f t="shared" ref="F215:F218" si="17">D215/C215*100</f>
        <v>100</v>
      </c>
    </row>
    <row r="216" spans="1:6" ht="21.75" hidden="1" customHeight="1" x14ac:dyDescent="0.3">
      <c r="A216" s="10" t="s">
        <v>271</v>
      </c>
      <c r="B216" s="25" t="s">
        <v>272</v>
      </c>
      <c r="C216" s="53">
        <f>SUM(C217:C218)</f>
        <v>1036.7</v>
      </c>
      <c r="D216" s="53">
        <f>SUM(D217:D218)</f>
        <v>1036.7</v>
      </c>
      <c r="E216" s="53">
        <f t="shared" si="16"/>
        <v>0</v>
      </c>
      <c r="F216" s="13">
        <f t="shared" si="17"/>
        <v>100</v>
      </c>
    </row>
    <row r="217" spans="1:6" s="17" customFormat="1" ht="21.75" hidden="1" customHeight="1" x14ac:dyDescent="0.3">
      <c r="A217" s="14"/>
      <c r="B217" s="27" t="s">
        <v>273</v>
      </c>
      <c r="C217" s="29"/>
      <c r="D217" s="29"/>
      <c r="E217" s="29">
        <f t="shared" si="16"/>
        <v>0</v>
      </c>
      <c r="F217" s="16" t="e">
        <f t="shared" si="17"/>
        <v>#DIV/0!</v>
      </c>
    </row>
    <row r="218" spans="1:6" s="17" customFormat="1" ht="32.25" hidden="1" customHeight="1" x14ac:dyDescent="0.3">
      <c r="A218" s="14"/>
      <c r="B218" s="27" t="s">
        <v>494</v>
      </c>
      <c r="C218" s="29">
        <v>1036.7</v>
      </c>
      <c r="D218" s="29">
        <f>C218</f>
        <v>1036.7</v>
      </c>
      <c r="E218" s="29">
        <f t="shared" si="16"/>
        <v>0</v>
      </c>
      <c r="F218" s="16">
        <f t="shared" si="17"/>
        <v>100</v>
      </c>
    </row>
    <row r="219" spans="1:6" ht="27.6" hidden="1" x14ac:dyDescent="0.3">
      <c r="A219" s="30" t="s">
        <v>495</v>
      </c>
      <c r="B219" s="31" t="s">
        <v>496</v>
      </c>
      <c r="C219" s="52"/>
      <c r="D219" s="52"/>
      <c r="E219" s="52"/>
      <c r="F219" s="8"/>
    </row>
    <row r="220" spans="1:6" hidden="1" x14ac:dyDescent="0.3">
      <c r="A220" s="30" t="s">
        <v>274</v>
      </c>
      <c r="B220" s="31" t="s">
        <v>275</v>
      </c>
      <c r="C220" s="52"/>
      <c r="D220" s="52"/>
      <c r="E220" s="52"/>
      <c r="F220" s="8"/>
    </row>
    <row r="221" spans="1:6" ht="44.25" customHeight="1" x14ac:dyDescent="0.3">
      <c r="A221" s="5" t="s">
        <v>276</v>
      </c>
      <c r="B221" s="9" t="s">
        <v>277</v>
      </c>
      <c r="C221" s="7">
        <v>13701.93959</v>
      </c>
      <c r="D221" s="7">
        <v>13718.4637</v>
      </c>
      <c r="E221" s="52">
        <f>D221-C221</f>
        <v>16.524110000000292</v>
      </c>
      <c r="F221" s="8">
        <f>D221/C221*100</f>
        <v>100.12059686799421</v>
      </c>
    </row>
    <row r="222" spans="1:6" ht="30" customHeight="1" x14ac:dyDescent="0.3">
      <c r="A222" s="5" t="s">
        <v>278</v>
      </c>
      <c r="B222" s="9" t="s">
        <v>279</v>
      </c>
      <c r="C222" s="7">
        <v>-10544.817220000001</v>
      </c>
      <c r="D222" s="7">
        <v>-10544.817220000001</v>
      </c>
      <c r="E222" s="52">
        <f>D222-C222</f>
        <v>0</v>
      </c>
      <c r="F222" s="8">
        <f>D222/C222*100</f>
        <v>100</v>
      </c>
    </row>
    <row r="223" spans="1:6" ht="26.25" customHeight="1" x14ac:dyDescent="0.3">
      <c r="A223" s="24"/>
      <c r="B223" s="6" t="s">
        <v>280</v>
      </c>
      <c r="C223" s="32">
        <f>C6+C93</f>
        <v>6594995.7736499999</v>
      </c>
      <c r="D223" s="32">
        <f>D6+D93</f>
        <v>6480101.8674800005</v>
      </c>
      <c r="E223" s="52">
        <f>D223-C223</f>
        <v>-114893.90616999939</v>
      </c>
      <c r="F223" s="8">
        <f>D223/C223*100</f>
        <v>98.25786232298961</v>
      </c>
    </row>
  </sheetData>
  <mergeCells count="6">
    <mergeCell ref="A1:E1"/>
    <mergeCell ref="C4:C5"/>
    <mergeCell ref="D4:D5"/>
    <mergeCell ref="A4:A5"/>
    <mergeCell ref="B4:B5"/>
    <mergeCell ref="E4:F5"/>
  </mergeCells>
  <pageMargins left="0.78740157480314965" right="0.39370078740157483" top="0.39370078740157483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70" zoomScaleNormal="100" workbookViewId="0">
      <selection activeCell="G79" sqref="G79"/>
    </sheetView>
  </sheetViews>
  <sheetFormatPr defaultColWidth="8.88671875" defaultRowHeight="14.4" x14ac:dyDescent="0.3"/>
  <cols>
    <col min="1" max="3" width="0.5546875" style="35" customWidth="1"/>
    <col min="4" max="4" width="52.6640625" style="35" customWidth="1"/>
    <col min="5" max="5" width="11.88671875" style="35" customWidth="1"/>
    <col min="6" max="6" width="11.5546875" style="35" customWidth="1"/>
    <col min="7" max="7" width="11.109375" style="62" customWidth="1"/>
    <col min="8" max="8" width="9.88671875" style="35" customWidth="1"/>
    <col min="9" max="9" width="7.6640625" style="35" customWidth="1"/>
    <col min="10" max="11" width="9.109375" style="35" customWidth="1"/>
    <col min="12" max="16384" width="8.88671875" style="35"/>
  </cols>
  <sheetData>
    <row r="1" spans="2:8" ht="52.2" customHeight="1" x14ac:dyDescent="0.3">
      <c r="B1" s="76" t="s">
        <v>281</v>
      </c>
      <c r="C1" s="76"/>
      <c r="D1" s="76"/>
      <c r="E1" s="54" t="s">
        <v>0</v>
      </c>
      <c r="F1" s="54" t="s">
        <v>498</v>
      </c>
      <c r="G1" s="58" t="s">
        <v>499</v>
      </c>
      <c r="H1" s="54" t="s">
        <v>382</v>
      </c>
    </row>
    <row r="2" spans="2:8" ht="15" customHeight="1" x14ac:dyDescent="0.3">
      <c r="B2" s="55"/>
      <c r="C2" s="72" t="s">
        <v>381</v>
      </c>
      <c r="D2" s="72"/>
      <c r="E2" s="56" t="s">
        <v>2</v>
      </c>
      <c r="F2" s="59">
        <v>6600000</v>
      </c>
      <c r="G2" s="59">
        <f>G3</f>
        <v>6600000</v>
      </c>
      <c r="H2" s="64">
        <f>G2*100/F2</f>
        <v>100</v>
      </c>
    </row>
    <row r="3" spans="2:8" ht="23.25" customHeight="1" x14ac:dyDescent="0.3">
      <c r="B3" s="55"/>
      <c r="C3" s="73" t="s">
        <v>380</v>
      </c>
      <c r="D3" s="73"/>
      <c r="E3" s="57" t="s">
        <v>379</v>
      </c>
      <c r="F3" s="60">
        <v>6600000</v>
      </c>
      <c r="G3" s="60">
        <v>6600000</v>
      </c>
      <c r="H3" s="63">
        <f t="shared" ref="H3:H66" si="0">G3*100/F3</f>
        <v>100</v>
      </c>
    </row>
    <row r="4" spans="2:8" ht="15" customHeight="1" x14ac:dyDescent="0.3">
      <c r="B4" s="55"/>
      <c r="C4" s="72" t="s">
        <v>378</v>
      </c>
      <c r="D4" s="72"/>
      <c r="E4" s="56" t="s">
        <v>4</v>
      </c>
      <c r="F4" s="59">
        <v>553329360</v>
      </c>
      <c r="G4" s="59">
        <f>G5+G6+G7+G8+G9+G10+G11</f>
        <v>484924382.38000005</v>
      </c>
      <c r="H4" s="64">
        <f t="shared" si="0"/>
        <v>87.637565875774257</v>
      </c>
    </row>
    <row r="5" spans="2:8" ht="23.25" customHeight="1" x14ac:dyDescent="0.3">
      <c r="B5" s="55"/>
      <c r="C5" s="73" t="s">
        <v>377</v>
      </c>
      <c r="D5" s="73"/>
      <c r="E5" s="57" t="s">
        <v>5</v>
      </c>
      <c r="F5" s="60">
        <v>16816000</v>
      </c>
      <c r="G5" s="60">
        <v>16816000</v>
      </c>
      <c r="H5" s="63">
        <f t="shared" si="0"/>
        <v>100</v>
      </c>
    </row>
    <row r="6" spans="2:8" ht="15" customHeight="1" x14ac:dyDescent="0.3">
      <c r="B6" s="55"/>
      <c r="C6" s="73" t="s">
        <v>376</v>
      </c>
      <c r="D6" s="73"/>
      <c r="E6" s="57" t="s">
        <v>6</v>
      </c>
      <c r="F6" s="60">
        <v>68907328.640000001</v>
      </c>
      <c r="G6" s="60">
        <v>68475155.840000004</v>
      </c>
      <c r="H6" s="63">
        <f t="shared" si="0"/>
        <v>99.37282026668332</v>
      </c>
    </row>
    <row r="7" spans="2:8" ht="23.25" customHeight="1" x14ac:dyDescent="0.3">
      <c r="B7" s="55"/>
      <c r="C7" s="73" t="s">
        <v>375</v>
      </c>
      <c r="D7" s="73"/>
      <c r="E7" s="57" t="s">
        <v>374</v>
      </c>
      <c r="F7" s="60">
        <v>326029000</v>
      </c>
      <c r="G7" s="60">
        <v>326029000</v>
      </c>
      <c r="H7" s="63">
        <f t="shared" si="0"/>
        <v>100</v>
      </c>
    </row>
    <row r="8" spans="2:8" ht="34.5" customHeight="1" x14ac:dyDescent="0.3">
      <c r="B8" s="55"/>
      <c r="C8" s="73" t="s">
        <v>373</v>
      </c>
      <c r="D8" s="73"/>
      <c r="E8" s="57" t="s">
        <v>7</v>
      </c>
      <c r="F8" s="60">
        <v>123455360</v>
      </c>
      <c r="G8" s="60">
        <v>55914575.18</v>
      </c>
      <c r="H8" s="63">
        <f t="shared" si="0"/>
        <v>45.2913305505731</v>
      </c>
    </row>
    <row r="9" spans="2:8" ht="15" customHeight="1" x14ac:dyDescent="0.3">
      <c r="B9" s="55"/>
      <c r="C9" s="73" t="s">
        <v>32</v>
      </c>
      <c r="D9" s="73"/>
      <c r="E9" s="57" t="s">
        <v>372</v>
      </c>
      <c r="F9" s="60">
        <v>5155000</v>
      </c>
      <c r="G9" s="60">
        <v>5147980</v>
      </c>
      <c r="H9" s="63">
        <f t="shared" si="0"/>
        <v>99.863821532492722</v>
      </c>
    </row>
    <row r="10" spans="2:8" ht="15" customHeight="1" x14ac:dyDescent="0.3">
      <c r="B10" s="55"/>
      <c r="C10" s="73" t="s">
        <v>49</v>
      </c>
      <c r="D10" s="73"/>
      <c r="E10" s="57" t="s">
        <v>371</v>
      </c>
      <c r="F10" s="60">
        <v>629000</v>
      </c>
      <c r="G10" s="60">
        <v>204000</v>
      </c>
      <c r="H10" s="63">
        <f t="shared" si="0"/>
        <v>32.432432432432435</v>
      </c>
    </row>
    <row r="11" spans="2:8" ht="15" customHeight="1" x14ac:dyDescent="0.3">
      <c r="B11" s="55"/>
      <c r="C11" s="73" t="s">
        <v>370</v>
      </c>
      <c r="D11" s="73"/>
      <c r="E11" s="57" t="s">
        <v>369</v>
      </c>
      <c r="F11" s="60">
        <v>12337671.359999999</v>
      </c>
      <c r="G11" s="60">
        <v>12337671.359999999</v>
      </c>
      <c r="H11" s="63">
        <f t="shared" si="0"/>
        <v>100</v>
      </c>
    </row>
    <row r="12" spans="2:8" ht="15" customHeight="1" x14ac:dyDescent="0.3">
      <c r="B12" s="55"/>
      <c r="C12" s="72" t="s">
        <v>368</v>
      </c>
      <c r="D12" s="72"/>
      <c r="E12" s="56" t="s">
        <v>8</v>
      </c>
      <c r="F12" s="59">
        <v>2801070200</v>
      </c>
      <c r="G12" s="59">
        <f>G13+G14+G15+G16</f>
        <v>2788527840.04</v>
      </c>
      <c r="H12" s="64">
        <f t="shared" si="0"/>
        <v>99.552229717056008</v>
      </c>
    </row>
    <row r="13" spans="2:8" ht="15" customHeight="1" x14ac:dyDescent="0.3">
      <c r="B13" s="55"/>
      <c r="C13" s="73" t="s">
        <v>367</v>
      </c>
      <c r="D13" s="73"/>
      <c r="E13" s="57" t="s">
        <v>9</v>
      </c>
      <c r="F13" s="60">
        <v>1207422995.0599999</v>
      </c>
      <c r="G13" s="60">
        <v>1205196685.6500001</v>
      </c>
      <c r="H13" s="63">
        <f t="shared" si="0"/>
        <v>99.815614791244784</v>
      </c>
    </row>
    <row r="14" spans="2:8" ht="15" customHeight="1" x14ac:dyDescent="0.3">
      <c r="B14" s="55"/>
      <c r="C14" s="73" t="s">
        <v>366</v>
      </c>
      <c r="D14" s="73"/>
      <c r="E14" s="57" t="s">
        <v>10</v>
      </c>
      <c r="F14" s="60">
        <v>1325872100</v>
      </c>
      <c r="G14" s="60">
        <v>1316854233.3900001</v>
      </c>
      <c r="H14" s="63">
        <f t="shared" si="0"/>
        <v>99.319853958009986</v>
      </c>
    </row>
    <row r="15" spans="2:8" ht="23.25" customHeight="1" x14ac:dyDescent="0.3">
      <c r="B15" s="55"/>
      <c r="C15" s="73" t="s">
        <v>365</v>
      </c>
      <c r="D15" s="73"/>
      <c r="E15" s="57" t="s">
        <v>11</v>
      </c>
      <c r="F15" s="60">
        <v>256793370</v>
      </c>
      <c r="G15" s="60">
        <v>255524800</v>
      </c>
      <c r="H15" s="63">
        <f t="shared" si="0"/>
        <v>99.505995812898135</v>
      </c>
    </row>
    <row r="16" spans="2:8" ht="15" customHeight="1" x14ac:dyDescent="0.3">
      <c r="B16" s="55"/>
      <c r="C16" s="73" t="s">
        <v>364</v>
      </c>
      <c r="D16" s="73"/>
      <c r="E16" s="57" t="s">
        <v>363</v>
      </c>
      <c r="F16" s="60">
        <v>10981691.050000001</v>
      </c>
      <c r="G16" s="60">
        <v>10952121</v>
      </c>
      <c r="H16" s="63">
        <f t="shared" si="0"/>
        <v>99.730733182481941</v>
      </c>
    </row>
    <row r="17" spans="2:8" ht="15" customHeight="1" x14ac:dyDescent="0.3">
      <c r="B17" s="55"/>
      <c r="C17" s="72" t="s">
        <v>362</v>
      </c>
      <c r="D17" s="72"/>
      <c r="E17" s="56" t="s">
        <v>12</v>
      </c>
      <c r="F17" s="59">
        <v>105715429.5</v>
      </c>
      <c r="G17" s="59">
        <f>G18+G19+G20+G21</f>
        <v>104081516.34</v>
      </c>
      <c r="H17" s="64">
        <f t="shared" si="0"/>
        <v>98.454423192784745</v>
      </c>
    </row>
    <row r="18" spans="2:8" ht="15" customHeight="1" x14ac:dyDescent="0.3">
      <c r="B18" s="55"/>
      <c r="C18" s="73" t="s">
        <v>361</v>
      </c>
      <c r="D18" s="73"/>
      <c r="E18" s="57" t="s">
        <v>360</v>
      </c>
      <c r="F18" s="60">
        <v>78567700</v>
      </c>
      <c r="G18" s="60">
        <v>78153583.670000002</v>
      </c>
      <c r="H18" s="63">
        <f t="shared" si="0"/>
        <v>99.47291784028296</v>
      </c>
    </row>
    <row r="19" spans="2:8" ht="15" customHeight="1" x14ac:dyDescent="0.3">
      <c r="B19" s="55"/>
      <c r="C19" s="73" t="s">
        <v>359</v>
      </c>
      <c r="D19" s="73"/>
      <c r="E19" s="57" t="s">
        <v>358</v>
      </c>
      <c r="F19" s="60">
        <v>2628580</v>
      </c>
      <c r="G19" s="60">
        <v>2058832.67</v>
      </c>
      <c r="H19" s="63">
        <f t="shared" si="0"/>
        <v>78.324900516628745</v>
      </c>
    </row>
    <row r="20" spans="2:8" ht="15" customHeight="1" x14ac:dyDescent="0.3">
      <c r="B20" s="55"/>
      <c r="C20" s="73" t="s">
        <v>357</v>
      </c>
      <c r="D20" s="73"/>
      <c r="E20" s="57" t="s">
        <v>356</v>
      </c>
      <c r="F20" s="60">
        <v>15477149.5</v>
      </c>
      <c r="G20" s="60">
        <v>15477100</v>
      </c>
      <c r="H20" s="63">
        <f t="shared" si="0"/>
        <v>99.999680173665055</v>
      </c>
    </row>
    <row r="21" spans="2:8" ht="23.25" customHeight="1" x14ac:dyDescent="0.3">
      <c r="B21" s="55"/>
      <c r="C21" s="73" t="s">
        <v>355</v>
      </c>
      <c r="D21" s="73"/>
      <c r="E21" s="57" t="s">
        <v>354</v>
      </c>
      <c r="F21" s="60">
        <v>9042000</v>
      </c>
      <c r="G21" s="60">
        <v>8392000</v>
      </c>
      <c r="H21" s="63">
        <f t="shared" si="0"/>
        <v>92.811324928113251</v>
      </c>
    </row>
    <row r="22" spans="2:8" ht="15" customHeight="1" x14ac:dyDescent="0.3">
      <c r="B22" s="55"/>
      <c r="C22" s="72" t="s">
        <v>353</v>
      </c>
      <c r="D22" s="72"/>
      <c r="E22" s="56" t="s">
        <v>13</v>
      </c>
      <c r="F22" s="59">
        <v>262759900</v>
      </c>
      <c r="G22" s="59">
        <f>G23+G24</f>
        <v>262070472.10000002</v>
      </c>
      <c r="H22" s="64">
        <f t="shared" si="0"/>
        <v>99.737620580613722</v>
      </c>
    </row>
    <row r="23" spans="2:8" ht="15" customHeight="1" x14ac:dyDescent="0.3">
      <c r="B23" s="55"/>
      <c r="C23" s="73" t="s">
        <v>352</v>
      </c>
      <c r="D23" s="73"/>
      <c r="E23" s="57" t="s">
        <v>14</v>
      </c>
      <c r="F23" s="60">
        <v>63006523.539999999</v>
      </c>
      <c r="G23" s="60">
        <v>62317095.640000001</v>
      </c>
      <c r="H23" s="63">
        <f t="shared" si="0"/>
        <v>98.905783304228308</v>
      </c>
    </row>
    <row r="24" spans="2:8" ht="15" customHeight="1" x14ac:dyDescent="0.3">
      <c r="B24" s="55"/>
      <c r="C24" s="73" t="s">
        <v>351</v>
      </c>
      <c r="D24" s="73"/>
      <c r="E24" s="57" t="s">
        <v>350</v>
      </c>
      <c r="F24" s="60">
        <v>199753376.46000001</v>
      </c>
      <c r="G24" s="60">
        <v>199753376.46000001</v>
      </c>
      <c r="H24" s="63">
        <f t="shared" si="0"/>
        <v>100</v>
      </c>
    </row>
    <row r="25" spans="2:8" ht="15" customHeight="1" x14ac:dyDescent="0.3">
      <c r="B25" s="55"/>
      <c r="C25" s="72" t="s">
        <v>349</v>
      </c>
      <c r="D25" s="72"/>
      <c r="E25" s="56" t="s">
        <v>15</v>
      </c>
      <c r="F25" s="59">
        <v>12012880</v>
      </c>
      <c r="G25" s="59">
        <f>G26+G27+G28</f>
        <v>11267291.66</v>
      </c>
      <c r="H25" s="64">
        <f t="shared" si="0"/>
        <v>93.793425556569289</v>
      </c>
    </row>
    <row r="26" spans="2:8" ht="23.25" customHeight="1" x14ac:dyDescent="0.3">
      <c r="B26" s="55"/>
      <c r="C26" s="73" t="s">
        <v>348</v>
      </c>
      <c r="D26" s="73"/>
      <c r="E26" s="57" t="s">
        <v>347</v>
      </c>
      <c r="F26" s="60">
        <v>415000</v>
      </c>
      <c r="G26" s="60">
        <v>415000</v>
      </c>
      <c r="H26" s="63">
        <f t="shared" si="0"/>
        <v>100</v>
      </c>
    </row>
    <row r="27" spans="2:8" ht="15" customHeight="1" x14ac:dyDescent="0.3">
      <c r="B27" s="55"/>
      <c r="C27" s="73" t="s">
        <v>346</v>
      </c>
      <c r="D27" s="73"/>
      <c r="E27" s="57" t="s">
        <v>345</v>
      </c>
      <c r="F27" s="60">
        <v>8670880</v>
      </c>
      <c r="G27" s="60">
        <v>8047291.6600000001</v>
      </c>
      <c r="H27" s="63">
        <f t="shared" si="0"/>
        <v>92.808246221836768</v>
      </c>
    </row>
    <row r="28" spans="2:8" ht="23.25" customHeight="1" x14ac:dyDescent="0.3">
      <c r="B28" s="55"/>
      <c r="C28" s="73" t="s">
        <v>344</v>
      </c>
      <c r="D28" s="73"/>
      <c r="E28" s="57" t="s">
        <v>343</v>
      </c>
      <c r="F28" s="60">
        <v>2927000</v>
      </c>
      <c r="G28" s="60">
        <v>2805000</v>
      </c>
      <c r="H28" s="63">
        <f t="shared" si="0"/>
        <v>95.831909805261361</v>
      </c>
    </row>
    <row r="29" spans="2:8" ht="15" customHeight="1" x14ac:dyDescent="0.3">
      <c r="B29" s="55"/>
      <c r="C29" s="72" t="s">
        <v>342</v>
      </c>
      <c r="D29" s="72"/>
      <c r="E29" s="56" t="s">
        <v>16</v>
      </c>
      <c r="F29" s="59">
        <v>604181360</v>
      </c>
      <c r="G29" s="59">
        <f>G30+G31+G32</f>
        <v>601900796.36000001</v>
      </c>
      <c r="H29" s="64">
        <f t="shared" si="0"/>
        <v>99.622536577427681</v>
      </c>
    </row>
    <row r="30" spans="2:8" ht="15" customHeight="1" x14ac:dyDescent="0.3">
      <c r="B30" s="55"/>
      <c r="C30" s="73" t="s">
        <v>341</v>
      </c>
      <c r="D30" s="73"/>
      <c r="E30" s="57" t="s">
        <v>18</v>
      </c>
      <c r="F30" s="60">
        <v>1000000</v>
      </c>
      <c r="G30" s="60">
        <v>515596.5</v>
      </c>
      <c r="H30" s="63">
        <f t="shared" si="0"/>
        <v>51.559649999999998</v>
      </c>
    </row>
    <row r="31" spans="2:8" ht="15" customHeight="1" x14ac:dyDescent="0.3">
      <c r="B31" s="55"/>
      <c r="C31" s="73" t="s">
        <v>340</v>
      </c>
      <c r="D31" s="73"/>
      <c r="E31" s="57" t="s">
        <v>19</v>
      </c>
      <c r="F31" s="60">
        <v>3000000</v>
      </c>
      <c r="G31" s="60">
        <v>1205000</v>
      </c>
      <c r="H31" s="63">
        <f t="shared" si="0"/>
        <v>40.166666666666664</v>
      </c>
    </row>
    <row r="32" spans="2:8" ht="23.25" customHeight="1" x14ac:dyDescent="0.3">
      <c r="B32" s="55"/>
      <c r="C32" s="73" t="s">
        <v>339</v>
      </c>
      <c r="D32" s="73"/>
      <c r="E32" s="57" t="s">
        <v>338</v>
      </c>
      <c r="F32" s="60">
        <v>600181360</v>
      </c>
      <c r="G32" s="60">
        <v>600180199.86000001</v>
      </c>
      <c r="H32" s="63">
        <f t="shared" si="0"/>
        <v>99.999806701760946</v>
      </c>
    </row>
    <row r="33" spans="2:8" ht="23.25" customHeight="1" x14ac:dyDescent="0.3">
      <c r="B33" s="55"/>
      <c r="C33" s="72" t="s">
        <v>337</v>
      </c>
      <c r="D33" s="72"/>
      <c r="E33" s="56" t="s">
        <v>20</v>
      </c>
      <c r="F33" s="59">
        <v>116211182.29000001</v>
      </c>
      <c r="G33" s="59">
        <f>G34+G35+G36+G37</f>
        <v>108898532.16999999</v>
      </c>
      <c r="H33" s="64">
        <f t="shared" si="0"/>
        <v>93.707447101130398</v>
      </c>
    </row>
    <row r="34" spans="2:8" ht="15" customHeight="1" x14ac:dyDescent="0.3">
      <c r="B34" s="55"/>
      <c r="C34" s="73" t="s">
        <v>17</v>
      </c>
      <c r="D34" s="73"/>
      <c r="E34" s="57" t="s">
        <v>21</v>
      </c>
      <c r="F34" s="60">
        <v>67261682.290000007</v>
      </c>
      <c r="G34" s="60">
        <v>62636389.799999997</v>
      </c>
      <c r="H34" s="63">
        <f t="shared" si="0"/>
        <v>93.123436208363074</v>
      </c>
    </row>
    <row r="35" spans="2:8" ht="31.2" customHeight="1" x14ac:dyDescent="0.3">
      <c r="B35" s="55"/>
      <c r="C35" s="73" t="s">
        <v>336</v>
      </c>
      <c r="D35" s="73"/>
      <c r="E35" s="57" t="s">
        <v>22</v>
      </c>
      <c r="F35" s="60">
        <v>45604940</v>
      </c>
      <c r="G35" s="60">
        <v>42917582.369999997</v>
      </c>
      <c r="H35" s="63">
        <f t="shared" si="0"/>
        <v>94.107310238759212</v>
      </c>
    </row>
    <row r="36" spans="2:8" ht="34.5" customHeight="1" x14ac:dyDescent="0.3">
      <c r="B36" s="55"/>
      <c r="C36" s="73" t="s">
        <v>335</v>
      </c>
      <c r="D36" s="73"/>
      <c r="E36" s="57" t="s">
        <v>24</v>
      </c>
      <c r="F36" s="60">
        <v>1603560</v>
      </c>
      <c r="G36" s="60">
        <v>1603560</v>
      </c>
      <c r="H36" s="63">
        <f t="shared" si="0"/>
        <v>100</v>
      </c>
    </row>
    <row r="37" spans="2:8" ht="23.25" customHeight="1" x14ac:dyDescent="0.3">
      <c r="B37" s="55"/>
      <c r="C37" s="73" t="s">
        <v>334</v>
      </c>
      <c r="D37" s="73"/>
      <c r="E37" s="57" t="s">
        <v>25</v>
      </c>
      <c r="F37" s="60">
        <v>1741000</v>
      </c>
      <c r="G37" s="60">
        <v>1741000</v>
      </c>
      <c r="H37" s="63">
        <f t="shared" si="0"/>
        <v>100</v>
      </c>
    </row>
    <row r="38" spans="2:8" ht="15" customHeight="1" x14ac:dyDescent="0.3">
      <c r="B38" s="55"/>
      <c r="C38" s="72" t="s">
        <v>333</v>
      </c>
      <c r="D38" s="72"/>
      <c r="E38" s="56" t="s">
        <v>26</v>
      </c>
      <c r="F38" s="59">
        <v>52454259.270000003</v>
      </c>
      <c r="G38" s="59">
        <f>G39+G40+G41</f>
        <v>50633982.280000001</v>
      </c>
      <c r="H38" s="64">
        <f t="shared" si="0"/>
        <v>96.529782299221083</v>
      </c>
    </row>
    <row r="39" spans="2:8" ht="23.25" customHeight="1" x14ac:dyDescent="0.3">
      <c r="B39" s="55"/>
      <c r="C39" s="73" t="s">
        <v>332</v>
      </c>
      <c r="D39" s="73"/>
      <c r="E39" s="57" t="s">
        <v>27</v>
      </c>
      <c r="F39" s="60">
        <v>3915300</v>
      </c>
      <c r="G39" s="60">
        <v>3470690.9</v>
      </c>
      <c r="H39" s="63">
        <f t="shared" si="0"/>
        <v>88.644315888948483</v>
      </c>
    </row>
    <row r="40" spans="2:8" ht="15" customHeight="1" x14ac:dyDescent="0.3">
      <c r="B40" s="55"/>
      <c r="C40" s="73" t="s">
        <v>23</v>
      </c>
      <c r="D40" s="73"/>
      <c r="E40" s="57" t="s">
        <v>331</v>
      </c>
      <c r="F40" s="60">
        <v>6794959.2699999996</v>
      </c>
      <c r="G40" s="60">
        <v>6793752</v>
      </c>
      <c r="H40" s="63">
        <f t="shared" si="0"/>
        <v>99.982232858917499</v>
      </c>
    </row>
    <row r="41" spans="2:8" ht="34.5" customHeight="1" x14ac:dyDescent="0.3">
      <c r="B41" s="55"/>
      <c r="C41" s="73" t="s">
        <v>330</v>
      </c>
      <c r="D41" s="73"/>
      <c r="E41" s="57" t="s">
        <v>28</v>
      </c>
      <c r="F41" s="60">
        <v>41744000</v>
      </c>
      <c r="G41" s="60">
        <v>40369539.380000003</v>
      </c>
      <c r="H41" s="63">
        <f t="shared" si="0"/>
        <v>96.707405567267159</v>
      </c>
    </row>
    <row r="42" spans="2:8" ht="23.25" customHeight="1" x14ac:dyDescent="0.3">
      <c r="B42" s="55"/>
      <c r="C42" s="72" t="s">
        <v>329</v>
      </c>
      <c r="D42" s="72"/>
      <c r="E42" s="56" t="s">
        <v>29</v>
      </c>
      <c r="F42" s="59">
        <v>387774170</v>
      </c>
      <c r="G42" s="59">
        <f>G43+G44+G45+G46+G47</f>
        <v>349644053.23000002</v>
      </c>
      <c r="H42" s="64">
        <f t="shared" si="0"/>
        <v>90.16692711378893</v>
      </c>
    </row>
    <row r="43" spans="2:8" ht="15" customHeight="1" x14ac:dyDescent="0.3">
      <c r="B43" s="55"/>
      <c r="C43" s="73" t="s">
        <v>46</v>
      </c>
      <c r="D43" s="73"/>
      <c r="E43" s="57" t="s">
        <v>30</v>
      </c>
      <c r="F43" s="60">
        <v>600000</v>
      </c>
      <c r="G43" s="60">
        <v>0</v>
      </c>
      <c r="H43" s="63">
        <f t="shared" si="0"/>
        <v>0</v>
      </c>
    </row>
    <row r="44" spans="2:8" ht="15" customHeight="1" x14ac:dyDescent="0.3">
      <c r="B44" s="55"/>
      <c r="C44" s="73" t="s">
        <v>328</v>
      </c>
      <c r="D44" s="73"/>
      <c r="E44" s="57" t="s">
        <v>31</v>
      </c>
      <c r="F44" s="60">
        <v>6443140</v>
      </c>
      <c r="G44" s="60">
        <v>280000</v>
      </c>
      <c r="H44" s="63">
        <f t="shared" si="0"/>
        <v>4.3457072172884645</v>
      </c>
    </row>
    <row r="45" spans="2:8" ht="23.25" customHeight="1" x14ac:dyDescent="0.3">
      <c r="B45" s="55"/>
      <c r="C45" s="73" t="s">
        <v>327</v>
      </c>
      <c r="D45" s="73"/>
      <c r="E45" s="57" t="s">
        <v>33</v>
      </c>
      <c r="F45" s="60">
        <v>274605060</v>
      </c>
      <c r="G45" s="60">
        <v>243409377.59999999</v>
      </c>
      <c r="H45" s="63">
        <f t="shared" si="0"/>
        <v>88.639800592166807</v>
      </c>
    </row>
    <row r="46" spans="2:8" ht="15" customHeight="1" x14ac:dyDescent="0.3">
      <c r="B46" s="55"/>
      <c r="C46" s="73" t="s">
        <v>326</v>
      </c>
      <c r="D46" s="73"/>
      <c r="E46" s="57" t="s">
        <v>325</v>
      </c>
      <c r="F46" s="60">
        <v>12454370</v>
      </c>
      <c r="G46" s="60">
        <v>12371714</v>
      </c>
      <c r="H46" s="63">
        <f t="shared" si="0"/>
        <v>99.336329336610362</v>
      </c>
    </row>
    <row r="47" spans="2:8" ht="15" customHeight="1" x14ac:dyDescent="0.3">
      <c r="B47" s="55"/>
      <c r="C47" s="73" t="s">
        <v>49</v>
      </c>
      <c r="D47" s="73"/>
      <c r="E47" s="57" t="s">
        <v>324</v>
      </c>
      <c r="F47" s="60">
        <v>93671600</v>
      </c>
      <c r="G47" s="60">
        <v>93582961.629999995</v>
      </c>
      <c r="H47" s="63">
        <f t="shared" si="0"/>
        <v>99.90537327215506</v>
      </c>
    </row>
    <row r="48" spans="2:8" ht="15" customHeight="1" x14ac:dyDescent="0.3">
      <c r="B48" s="55"/>
      <c r="C48" s="72" t="s">
        <v>323</v>
      </c>
      <c r="D48" s="72"/>
      <c r="E48" s="56" t="s">
        <v>34</v>
      </c>
      <c r="F48" s="59">
        <v>192996000</v>
      </c>
      <c r="G48" s="59">
        <f>G49+G50+G51</f>
        <v>32845000</v>
      </c>
      <c r="H48" s="64">
        <f t="shared" si="0"/>
        <v>17.018487429791293</v>
      </c>
    </row>
    <row r="49" spans="2:8" ht="15" customHeight="1" x14ac:dyDescent="0.3">
      <c r="B49" s="55"/>
      <c r="C49" s="73" t="s">
        <v>322</v>
      </c>
      <c r="D49" s="73"/>
      <c r="E49" s="57" t="s">
        <v>35</v>
      </c>
      <c r="F49" s="60">
        <v>189600000</v>
      </c>
      <c r="G49" s="60">
        <v>29515000</v>
      </c>
      <c r="H49" s="63">
        <f t="shared" si="0"/>
        <v>15.566983122362869</v>
      </c>
    </row>
    <row r="50" spans="2:8" ht="15" customHeight="1" x14ac:dyDescent="0.3">
      <c r="B50" s="55"/>
      <c r="C50" s="73" t="s">
        <v>321</v>
      </c>
      <c r="D50" s="73"/>
      <c r="E50" s="57" t="s">
        <v>320</v>
      </c>
      <c r="F50" s="60">
        <v>1400000</v>
      </c>
      <c r="G50" s="60">
        <v>1400000</v>
      </c>
      <c r="H50" s="63">
        <f t="shared" si="0"/>
        <v>100</v>
      </c>
    </row>
    <row r="51" spans="2:8" ht="23.25" customHeight="1" x14ac:dyDescent="0.3">
      <c r="B51" s="55"/>
      <c r="C51" s="73" t="s">
        <v>319</v>
      </c>
      <c r="D51" s="73"/>
      <c r="E51" s="57" t="s">
        <v>318</v>
      </c>
      <c r="F51" s="60">
        <v>1996000</v>
      </c>
      <c r="G51" s="60">
        <v>1930000</v>
      </c>
      <c r="H51" s="63">
        <f t="shared" si="0"/>
        <v>96.69338677354709</v>
      </c>
    </row>
    <row r="52" spans="2:8" ht="23.25" customHeight="1" x14ac:dyDescent="0.3">
      <c r="B52" s="55"/>
      <c r="C52" s="72" t="s">
        <v>317</v>
      </c>
      <c r="D52" s="72"/>
      <c r="E52" s="56" t="s">
        <v>37</v>
      </c>
      <c r="F52" s="59">
        <v>496657900</v>
      </c>
      <c r="G52" s="59">
        <f>G53+G54+G55+G56</f>
        <v>482742502.39999998</v>
      </c>
      <c r="H52" s="64">
        <f>G52*100/F52</f>
        <v>97.19819263923921</v>
      </c>
    </row>
    <row r="53" spans="2:8" ht="15" customHeight="1" x14ac:dyDescent="0.3">
      <c r="B53" s="55"/>
      <c r="C53" s="73" t="s">
        <v>316</v>
      </c>
      <c r="D53" s="73"/>
      <c r="E53" s="57" t="s">
        <v>38</v>
      </c>
      <c r="F53" s="60">
        <v>45331500</v>
      </c>
      <c r="G53" s="60">
        <v>41347356.880000003</v>
      </c>
      <c r="H53" s="63">
        <f t="shared" si="0"/>
        <v>91.211093566283935</v>
      </c>
    </row>
    <row r="54" spans="2:8" ht="23.25" customHeight="1" x14ac:dyDescent="0.3">
      <c r="B54" s="55"/>
      <c r="C54" s="73" t="s">
        <v>315</v>
      </c>
      <c r="D54" s="73"/>
      <c r="E54" s="57" t="s">
        <v>39</v>
      </c>
      <c r="F54" s="60">
        <v>297000</v>
      </c>
      <c r="G54" s="60">
        <v>237500</v>
      </c>
      <c r="H54" s="63">
        <f t="shared" si="0"/>
        <v>79.966329966329965</v>
      </c>
    </row>
    <row r="55" spans="2:8" ht="15" customHeight="1" x14ac:dyDescent="0.3">
      <c r="B55" s="55"/>
      <c r="C55" s="73" t="s">
        <v>36</v>
      </c>
      <c r="D55" s="73"/>
      <c r="E55" s="57" t="s">
        <v>314</v>
      </c>
      <c r="F55" s="60">
        <v>26538000</v>
      </c>
      <c r="G55" s="60">
        <v>22954000</v>
      </c>
      <c r="H55" s="63">
        <f t="shared" si="0"/>
        <v>86.494837591378399</v>
      </c>
    </row>
    <row r="56" spans="2:8" ht="15" customHeight="1" x14ac:dyDescent="0.3">
      <c r="B56" s="55"/>
      <c r="C56" s="73" t="s">
        <v>49</v>
      </c>
      <c r="D56" s="73"/>
      <c r="E56" s="57" t="s">
        <v>313</v>
      </c>
      <c r="F56" s="60">
        <v>424491400</v>
      </c>
      <c r="G56" s="60">
        <v>418203645.51999998</v>
      </c>
      <c r="H56" s="63">
        <f t="shared" si="0"/>
        <v>98.518755743932616</v>
      </c>
    </row>
    <row r="57" spans="2:8" ht="34.5" customHeight="1" x14ac:dyDescent="0.3">
      <c r="B57" s="55"/>
      <c r="C57" s="72" t="s">
        <v>312</v>
      </c>
      <c r="D57" s="72"/>
      <c r="E57" s="56" t="s">
        <v>40</v>
      </c>
      <c r="F57" s="59">
        <v>90738400</v>
      </c>
      <c r="G57" s="59">
        <f>G58+G59+G60+G61</f>
        <v>88086306.079999998</v>
      </c>
      <c r="H57" s="64">
        <f t="shared" si="0"/>
        <v>97.077208855346797</v>
      </c>
    </row>
    <row r="58" spans="2:8" ht="34.5" customHeight="1" x14ac:dyDescent="0.3">
      <c r="B58" s="55"/>
      <c r="C58" s="73" t="s">
        <v>311</v>
      </c>
      <c r="D58" s="73"/>
      <c r="E58" s="57" t="s">
        <v>42</v>
      </c>
      <c r="F58" s="60">
        <v>11915000</v>
      </c>
      <c r="G58" s="60">
        <v>11842076.08</v>
      </c>
      <c r="H58" s="63">
        <f t="shared" si="0"/>
        <v>99.387965421737306</v>
      </c>
    </row>
    <row r="59" spans="2:8" ht="16.95" customHeight="1" x14ac:dyDescent="0.3">
      <c r="B59" s="55"/>
      <c r="C59" s="73" t="s">
        <v>310</v>
      </c>
      <c r="D59" s="73"/>
      <c r="E59" s="57" t="s">
        <v>43</v>
      </c>
      <c r="F59" s="60">
        <v>9250000</v>
      </c>
      <c r="G59" s="60">
        <v>9250000</v>
      </c>
      <c r="H59" s="63">
        <f t="shared" si="0"/>
        <v>100</v>
      </c>
    </row>
    <row r="60" spans="2:8" ht="15" customHeight="1" x14ac:dyDescent="0.3">
      <c r="B60" s="55"/>
      <c r="C60" s="73" t="s">
        <v>309</v>
      </c>
      <c r="D60" s="73"/>
      <c r="E60" s="57" t="s">
        <v>44</v>
      </c>
      <c r="F60" s="60">
        <v>67852400</v>
      </c>
      <c r="G60" s="60">
        <v>66994230</v>
      </c>
      <c r="H60" s="63">
        <f t="shared" si="0"/>
        <v>98.735240020986737</v>
      </c>
    </row>
    <row r="61" spans="2:8" ht="15" customHeight="1" x14ac:dyDescent="0.3">
      <c r="B61" s="55"/>
      <c r="C61" s="73" t="s">
        <v>49</v>
      </c>
      <c r="D61" s="73"/>
      <c r="E61" s="57" t="s">
        <v>308</v>
      </c>
      <c r="F61" s="60">
        <v>1721000</v>
      </c>
      <c r="G61" s="60">
        <v>0</v>
      </c>
      <c r="H61" s="63">
        <f t="shared" si="0"/>
        <v>0</v>
      </c>
    </row>
    <row r="62" spans="2:8" ht="23.25" customHeight="1" x14ac:dyDescent="0.3">
      <c r="B62" s="55"/>
      <c r="C62" s="72" t="s">
        <v>307</v>
      </c>
      <c r="D62" s="72"/>
      <c r="E62" s="56" t="s">
        <v>45</v>
      </c>
      <c r="F62" s="59">
        <v>437220133.12</v>
      </c>
      <c r="G62" s="59">
        <f>G63+G64</f>
        <v>429248983.31999999</v>
      </c>
      <c r="H62" s="64">
        <f t="shared" si="0"/>
        <v>98.176856645846129</v>
      </c>
    </row>
    <row r="63" spans="2:8" ht="15" customHeight="1" x14ac:dyDescent="0.3">
      <c r="B63" s="55"/>
      <c r="C63" s="73" t="s">
        <v>306</v>
      </c>
      <c r="D63" s="73"/>
      <c r="E63" s="57" t="s">
        <v>47</v>
      </c>
      <c r="F63" s="60">
        <v>111846000</v>
      </c>
      <c r="G63" s="60">
        <v>108327000</v>
      </c>
      <c r="H63" s="63">
        <f t="shared" si="0"/>
        <v>96.853709564937503</v>
      </c>
    </row>
    <row r="64" spans="2:8" ht="15" customHeight="1" x14ac:dyDescent="0.3">
      <c r="B64" s="55"/>
      <c r="C64" s="73" t="s">
        <v>305</v>
      </c>
      <c r="D64" s="73"/>
      <c r="E64" s="57" t="s">
        <v>48</v>
      </c>
      <c r="F64" s="60">
        <v>325374133.12</v>
      </c>
      <c r="G64" s="60">
        <v>320921983.31999999</v>
      </c>
      <c r="H64" s="63">
        <f t="shared" si="0"/>
        <v>98.631682931489209</v>
      </c>
    </row>
    <row r="65" spans="2:8" ht="16.95" customHeight="1" x14ac:dyDescent="0.3">
      <c r="B65" s="55"/>
      <c r="C65" s="72" t="s">
        <v>1</v>
      </c>
      <c r="D65" s="72"/>
      <c r="E65" s="56" t="s">
        <v>50</v>
      </c>
      <c r="F65" s="59">
        <v>105767250</v>
      </c>
      <c r="G65" s="59">
        <f>G66+G67</f>
        <v>101290558.47</v>
      </c>
      <c r="H65" s="64">
        <f t="shared" si="0"/>
        <v>95.767412379540929</v>
      </c>
    </row>
    <row r="66" spans="2:8" ht="45.75" customHeight="1" x14ac:dyDescent="0.3">
      <c r="B66" s="55"/>
      <c r="C66" s="73" t="s">
        <v>3</v>
      </c>
      <c r="D66" s="73"/>
      <c r="E66" s="57" t="s">
        <v>51</v>
      </c>
      <c r="F66" s="60">
        <v>86501200</v>
      </c>
      <c r="G66" s="60">
        <v>82819212.370000005</v>
      </c>
      <c r="H66" s="63">
        <f t="shared" si="0"/>
        <v>95.743425952472336</v>
      </c>
    </row>
    <row r="67" spans="2:8" ht="34.5" customHeight="1" x14ac:dyDescent="0.3">
      <c r="B67" s="55"/>
      <c r="C67" s="73" t="s">
        <v>304</v>
      </c>
      <c r="D67" s="73"/>
      <c r="E67" s="57" t="s">
        <v>52</v>
      </c>
      <c r="F67" s="60">
        <v>19266050</v>
      </c>
      <c r="G67" s="60">
        <v>18471346.100000001</v>
      </c>
      <c r="H67" s="63">
        <f t="shared" ref="H67:H82" si="1">G67*100/F67</f>
        <v>95.875107248242387</v>
      </c>
    </row>
    <row r="68" spans="2:8" ht="15" customHeight="1" x14ac:dyDescent="0.3">
      <c r="B68" s="55"/>
      <c r="C68" s="72" t="s">
        <v>303</v>
      </c>
      <c r="D68" s="72"/>
      <c r="E68" s="56" t="s">
        <v>53</v>
      </c>
      <c r="F68" s="59">
        <v>12794000</v>
      </c>
      <c r="G68" s="59">
        <f>G69+G70</f>
        <v>11664072.18</v>
      </c>
      <c r="H68" s="64">
        <f t="shared" si="1"/>
        <v>91.168299046428018</v>
      </c>
    </row>
    <row r="69" spans="2:8" ht="15" customHeight="1" x14ac:dyDescent="0.3">
      <c r="B69" s="55"/>
      <c r="C69" s="73" t="s">
        <v>302</v>
      </c>
      <c r="D69" s="73"/>
      <c r="E69" s="57" t="s">
        <v>54</v>
      </c>
      <c r="F69" s="60">
        <v>3319000</v>
      </c>
      <c r="G69" s="60">
        <v>2734072.18</v>
      </c>
      <c r="H69" s="63">
        <f t="shared" si="1"/>
        <v>82.376383850557403</v>
      </c>
    </row>
    <row r="70" spans="2:8" ht="15" customHeight="1" x14ac:dyDescent="0.3">
      <c r="B70" s="55"/>
      <c r="C70" s="73" t="s">
        <v>49</v>
      </c>
      <c r="D70" s="73"/>
      <c r="E70" s="57" t="s">
        <v>301</v>
      </c>
      <c r="F70" s="60">
        <v>9475000</v>
      </c>
      <c r="G70" s="60">
        <v>8930000</v>
      </c>
      <c r="H70" s="63">
        <f t="shared" si="1"/>
        <v>94.248021108179415</v>
      </c>
    </row>
    <row r="71" spans="2:8" ht="23.25" customHeight="1" x14ac:dyDescent="0.3">
      <c r="B71" s="55"/>
      <c r="C71" s="72" t="s">
        <v>300</v>
      </c>
      <c r="D71" s="72"/>
      <c r="E71" s="56" t="s">
        <v>55</v>
      </c>
      <c r="F71" s="59">
        <v>402090888.5</v>
      </c>
      <c r="G71" s="59">
        <f>G72+G73+G74</f>
        <v>389454024.80999994</v>
      </c>
      <c r="H71" s="64">
        <f t="shared" si="1"/>
        <v>96.857212125064095</v>
      </c>
    </row>
    <row r="72" spans="2:8" ht="15" customHeight="1" x14ac:dyDescent="0.3">
      <c r="B72" s="55"/>
      <c r="C72" s="73" t="s">
        <v>41</v>
      </c>
      <c r="D72" s="73"/>
      <c r="E72" s="57" t="s">
        <v>299</v>
      </c>
      <c r="F72" s="60">
        <v>63377150</v>
      </c>
      <c r="G72" s="60">
        <v>57940476.719999999</v>
      </c>
      <c r="H72" s="63">
        <f t="shared" si="1"/>
        <v>91.421713851127734</v>
      </c>
    </row>
    <row r="73" spans="2:8" ht="15" customHeight="1" x14ac:dyDescent="0.3">
      <c r="B73" s="55"/>
      <c r="C73" s="73" t="s">
        <v>298</v>
      </c>
      <c r="D73" s="73"/>
      <c r="E73" s="57" t="s">
        <v>297</v>
      </c>
      <c r="F73" s="60">
        <v>302937110</v>
      </c>
      <c r="G73" s="60">
        <v>298297969.58999997</v>
      </c>
      <c r="H73" s="63">
        <f t="shared" si="1"/>
        <v>98.468612706445896</v>
      </c>
    </row>
    <row r="74" spans="2:8" ht="23.25" customHeight="1" x14ac:dyDescent="0.3">
      <c r="B74" s="55"/>
      <c r="C74" s="73" t="s">
        <v>296</v>
      </c>
      <c r="D74" s="73"/>
      <c r="E74" s="57" t="s">
        <v>295</v>
      </c>
      <c r="F74" s="60">
        <v>35776628.5</v>
      </c>
      <c r="G74" s="60">
        <v>33215578.5</v>
      </c>
      <c r="H74" s="63">
        <f t="shared" si="1"/>
        <v>92.841555765938097</v>
      </c>
    </row>
    <row r="75" spans="2:8" ht="23.25" customHeight="1" x14ac:dyDescent="0.3">
      <c r="B75" s="55"/>
      <c r="C75" s="72" t="s">
        <v>294</v>
      </c>
      <c r="D75" s="72"/>
      <c r="E75" s="56" t="s">
        <v>293</v>
      </c>
      <c r="F75" s="59">
        <v>258322092</v>
      </c>
      <c r="G75" s="59">
        <f>G76+G77</f>
        <v>112860062.61999999</v>
      </c>
      <c r="H75" s="64">
        <f t="shared" si="1"/>
        <v>43.689667324310761</v>
      </c>
    </row>
    <row r="76" spans="2:8" ht="17.399999999999999" customHeight="1" x14ac:dyDescent="0.3">
      <c r="B76" s="55"/>
      <c r="C76" s="73" t="s">
        <v>292</v>
      </c>
      <c r="D76" s="73"/>
      <c r="E76" s="57" t="s">
        <v>291</v>
      </c>
      <c r="F76" s="60">
        <v>250870032</v>
      </c>
      <c r="G76" s="60">
        <v>105412035.06999999</v>
      </c>
      <c r="H76" s="63">
        <f t="shared" si="1"/>
        <v>42.018583977379969</v>
      </c>
    </row>
    <row r="77" spans="2:8" ht="23.25" customHeight="1" x14ac:dyDescent="0.3">
      <c r="B77" s="55"/>
      <c r="C77" s="73" t="s">
        <v>290</v>
      </c>
      <c r="D77" s="73"/>
      <c r="E77" s="57" t="s">
        <v>289</v>
      </c>
      <c r="F77" s="60">
        <v>7452060</v>
      </c>
      <c r="G77" s="60">
        <v>7448027.5499999998</v>
      </c>
      <c r="H77" s="63">
        <f t="shared" si="1"/>
        <v>99.945888116842866</v>
      </c>
    </row>
    <row r="78" spans="2:8" ht="23.25" customHeight="1" x14ac:dyDescent="0.3">
      <c r="B78" s="55"/>
      <c r="C78" s="72" t="s">
        <v>288</v>
      </c>
      <c r="D78" s="72"/>
      <c r="E78" s="56" t="s">
        <v>287</v>
      </c>
      <c r="F78" s="59">
        <v>247114384.71000001</v>
      </c>
      <c r="G78" s="59">
        <f>G79</f>
        <v>88833103.200000003</v>
      </c>
      <c r="H78" s="64">
        <f t="shared" si="1"/>
        <v>35.94817165510203</v>
      </c>
    </row>
    <row r="79" spans="2:8" ht="23.25" customHeight="1" x14ac:dyDescent="0.3">
      <c r="B79" s="55"/>
      <c r="C79" s="73" t="s">
        <v>286</v>
      </c>
      <c r="D79" s="73"/>
      <c r="E79" s="57" t="s">
        <v>285</v>
      </c>
      <c r="F79" s="60">
        <v>247114384.71000001</v>
      </c>
      <c r="G79" s="60">
        <v>88833103.200000003</v>
      </c>
      <c r="H79" s="63">
        <f t="shared" si="1"/>
        <v>35.94817165510203</v>
      </c>
    </row>
    <row r="80" spans="2:8" ht="23.25" customHeight="1" x14ac:dyDescent="0.3">
      <c r="B80" s="55"/>
      <c r="C80" s="72" t="s">
        <v>284</v>
      </c>
      <c r="D80" s="72"/>
      <c r="E80" s="56" t="s">
        <v>283</v>
      </c>
      <c r="F80" s="59">
        <v>16605000</v>
      </c>
      <c r="G80" s="59">
        <v>14770686.17</v>
      </c>
      <c r="H80" s="64">
        <f t="shared" si="1"/>
        <v>88.953244022884675</v>
      </c>
    </row>
    <row r="81" spans="1:11" ht="15" customHeight="1" x14ac:dyDescent="0.3">
      <c r="B81" s="55"/>
      <c r="C81" s="72" t="s">
        <v>56</v>
      </c>
      <c r="D81" s="72"/>
      <c r="E81" s="56" t="s">
        <v>57</v>
      </c>
      <c r="F81" s="59">
        <v>95454705.549999997</v>
      </c>
      <c r="G81" s="59">
        <v>79071731.450000003</v>
      </c>
      <c r="H81" s="64">
        <f t="shared" si="1"/>
        <v>82.836913061956437</v>
      </c>
    </row>
    <row r="82" spans="1:11" x14ac:dyDescent="0.3">
      <c r="B82" s="74" t="s">
        <v>282</v>
      </c>
      <c r="C82" s="74"/>
      <c r="D82" s="74"/>
      <c r="E82" s="74"/>
      <c r="F82" s="59">
        <v>7257869500</v>
      </c>
      <c r="G82" s="59">
        <f>G2+G4+G12+G17+G22+G25+G29+G33+G38+G42+G48+G52+G57+G62+G65+G68+G71+G75+G78+G80+G81</f>
        <v>6599415897.2599993</v>
      </c>
      <c r="H82" s="64">
        <f t="shared" si="1"/>
        <v>90.927728822624857</v>
      </c>
    </row>
    <row r="83" spans="1:11" x14ac:dyDescent="0.3">
      <c r="A83" s="75"/>
      <c r="B83" s="75"/>
      <c r="C83" s="75"/>
      <c r="D83" s="75"/>
      <c r="E83" s="38"/>
      <c r="F83" s="36"/>
      <c r="G83" s="61"/>
      <c r="H83" s="36"/>
      <c r="I83" s="36"/>
      <c r="J83" s="36"/>
      <c r="K83" s="37"/>
    </row>
  </sheetData>
  <mergeCells count="83">
    <mergeCell ref="B1:D1"/>
    <mergeCell ref="C2:D2"/>
    <mergeCell ref="C4:D4"/>
    <mergeCell ref="C3:D3"/>
    <mergeCell ref="C6:D6"/>
    <mergeCell ref="C5:D5"/>
    <mergeCell ref="C8:D8"/>
    <mergeCell ref="C7:D7"/>
    <mergeCell ref="C10:D10"/>
    <mergeCell ref="C9:D9"/>
    <mergeCell ref="C12:D12"/>
    <mergeCell ref="C11:D11"/>
    <mergeCell ref="C14:D14"/>
    <mergeCell ref="C13:D13"/>
    <mergeCell ref="C16:D16"/>
    <mergeCell ref="C15:D15"/>
    <mergeCell ref="C18:D18"/>
    <mergeCell ref="C17:D17"/>
    <mergeCell ref="C20:D20"/>
    <mergeCell ref="C19:D19"/>
    <mergeCell ref="C22:D22"/>
    <mergeCell ref="C21:D21"/>
    <mergeCell ref="C24:D24"/>
    <mergeCell ref="C23:D23"/>
    <mergeCell ref="C26:D26"/>
    <mergeCell ref="C25:D25"/>
    <mergeCell ref="C28:D28"/>
    <mergeCell ref="C27:D27"/>
    <mergeCell ref="C30:D30"/>
    <mergeCell ref="C29:D29"/>
    <mergeCell ref="C32:D32"/>
    <mergeCell ref="C31:D31"/>
    <mergeCell ref="C34:D34"/>
    <mergeCell ref="C33:D33"/>
    <mergeCell ref="C36:D36"/>
    <mergeCell ref="C35:D35"/>
    <mergeCell ref="C38:D38"/>
    <mergeCell ref="C37:D37"/>
    <mergeCell ref="C40:D40"/>
    <mergeCell ref="C39:D39"/>
    <mergeCell ref="C42:D42"/>
    <mergeCell ref="C41:D41"/>
    <mergeCell ref="C44:D44"/>
    <mergeCell ref="C43:D43"/>
    <mergeCell ref="C46:D46"/>
    <mergeCell ref="C45:D45"/>
    <mergeCell ref="C48:D48"/>
    <mergeCell ref="C47:D47"/>
    <mergeCell ref="C50:D50"/>
    <mergeCell ref="C49:D49"/>
    <mergeCell ref="C52:D52"/>
    <mergeCell ref="C51:D51"/>
    <mergeCell ref="C54:D54"/>
    <mergeCell ref="C53:D53"/>
    <mergeCell ref="C56:D56"/>
    <mergeCell ref="C55:D55"/>
    <mergeCell ref="C58:D58"/>
    <mergeCell ref="C57:D57"/>
    <mergeCell ref="C60:D60"/>
    <mergeCell ref="C59:D59"/>
    <mergeCell ref="C62:D62"/>
    <mergeCell ref="C61:D61"/>
    <mergeCell ref="C64:D64"/>
    <mergeCell ref="C63:D63"/>
    <mergeCell ref="C66:D66"/>
    <mergeCell ref="C65:D65"/>
    <mergeCell ref="C68:D68"/>
    <mergeCell ref="C67:D67"/>
    <mergeCell ref="C70:D70"/>
    <mergeCell ref="C69:D69"/>
    <mergeCell ref="C72:D72"/>
    <mergeCell ref="C71:D71"/>
    <mergeCell ref="C74:D74"/>
    <mergeCell ref="C73:D73"/>
    <mergeCell ref="C76:D76"/>
    <mergeCell ref="C75:D75"/>
    <mergeCell ref="C78:D78"/>
    <mergeCell ref="C77:D77"/>
    <mergeCell ref="C80:D80"/>
    <mergeCell ref="C79:D79"/>
    <mergeCell ref="C81:D81"/>
    <mergeCell ref="B82:E82"/>
    <mergeCell ref="A83:D83"/>
  </mergeCells>
  <pageMargins left="0.62992125984251968" right="0.23622047244094491" top="0.39370078740157483" bottom="0.2362204724409449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2020-11-12T15:06:19Z</cp:lastPrinted>
  <dcterms:created xsi:type="dcterms:W3CDTF">2019-10-28T13:37:20Z</dcterms:created>
  <dcterms:modified xsi:type="dcterms:W3CDTF">2020-11-12T15:09:50Z</dcterms:modified>
</cp:coreProperties>
</file>